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详单" sheetId="1" r:id="rId1"/>
  </sheets>
  <definedNames>
    <definedName name="_xlnm._FilterDatabase" localSheetId="0" hidden="1">详单!$A$1:$G$52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" name="ID_6F90DBC2230349DCB42028FE21B7F9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64980" y="2016125"/>
          <a:ext cx="638175" cy="4660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3" name="ID_0800E820FC014ADAAE95EA96AEB4CFE6" descr="c0c37ee7a6da82fae204cd5abfc1de88_u=2284146967,1825778743&amp;fm=26&amp;gp=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321800" y="90953590"/>
          <a:ext cx="489585" cy="5791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" name="ID_2C88C7B4E48B41888EF67A37FA0B4EC7"/>
        <xdr:cNvPicPr>
          <a:picLocks noChangeAspect="1"/>
        </xdr:cNvPicPr>
      </xdr:nvPicPr>
      <xdr:blipFill>
        <a:blip r:embed="rId3"/>
        <a:srcRect/>
        <a:stretch>
          <a:fillRect/>
        </a:stretch>
      </xdr:blipFill>
      <xdr:spPr>
        <a:xfrm>
          <a:off x="5848350" y="49774475"/>
          <a:ext cx="897890" cy="638810"/>
        </a:xfrm>
        <a:prstGeom prst="rect">
          <a:avLst/>
        </a:prstGeom>
      </xdr:spPr>
    </xdr:pic>
  </etc:cellImage>
  <etc:cellImage>
    <xdr:pic>
      <xdr:nvPicPr>
        <xdr:cNvPr id="2" name="ID_5F70F9DC2A0D4361B9615F886A7400EE" descr="~_6$QV9(A7W$TTWV8ABVO`V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396730" y="48186340"/>
          <a:ext cx="371475" cy="3435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383ADF6A6B064A16B1AF3B1B51A17FAA" descr="SJFI[$K}BU9VJMAYZ}HG8IK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905500" y="50370740"/>
          <a:ext cx="669925" cy="371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8" name="ID_A2A8530B6C8D42E1BDE52880D99FA9D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373235" y="51221640"/>
          <a:ext cx="384175" cy="342900"/>
        </a:xfrm>
        <a:prstGeom prst="rect">
          <a:avLst/>
        </a:prstGeom>
      </xdr:spPr>
    </xdr:pic>
  </etc:cellImage>
  <etc:cellImage>
    <xdr:pic>
      <xdr:nvPicPr>
        <xdr:cNvPr id="3" name="ID_C45EC9E3934A421C9275B6E10D3B05D0"/>
        <xdr:cNvPicPr>
          <a:picLocks noChangeAspect="1"/>
        </xdr:cNvPicPr>
      </xdr:nvPicPr>
      <xdr:blipFill>
        <a:blip r:embed="rId7"/>
        <a:srcRect/>
        <a:stretch>
          <a:fillRect/>
        </a:stretch>
      </xdr:blipFill>
      <xdr:spPr>
        <a:xfrm>
          <a:off x="4346575" y="2542540"/>
          <a:ext cx="648970" cy="461645"/>
        </a:xfrm>
        <a:prstGeom prst="rect">
          <a:avLst/>
        </a:prstGeom>
      </xdr:spPr>
    </xdr:pic>
  </etc:cellImage>
  <etc:cellImage>
    <xdr:pic>
      <xdr:nvPicPr>
        <xdr:cNvPr id="5" name="ID_7DAF259EFF124AAF9BA68805A43E9C52"/>
        <xdr:cNvPicPr>
          <a:picLocks noChangeAspect="1"/>
        </xdr:cNvPicPr>
      </xdr:nvPicPr>
      <xdr:blipFill>
        <a:blip r:embed="rId8"/>
        <a:srcRect/>
        <a:stretch>
          <a:fillRect/>
        </a:stretch>
      </xdr:blipFill>
      <xdr:spPr>
        <a:xfrm>
          <a:off x="4302125" y="3217545"/>
          <a:ext cx="708025" cy="503555"/>
        </a:xfrm>
        <a:prstGeom prst="rect">
          <a:avLst/>
        </a:prstGeom>
      </xdr:spPr>
    </xdr:pic>
  </etc:cellImage>
  <etc:cellImage>
    <xdr:pic>
      <xdr:nvPicPr>
        <xdr:cNvPr id="6" name="ID_FD248F86B655416DA043BFDB2838D720"/>
        <xdr:cNvPicPr>
          <a:picLocks noChangeAspect="1"/>
        </xdr:cNvPicPr>
      </xdr:nvPicPr>
      <xdr:blipFill>
        <a:blip r:embed="rId9"/>
        <a:srcRect/>
        <a:stretch>
          <a:fillRect/>
        </a:stretch>
      </xdr:blipFill>
      <xdr:spPr>
        <a:xfrm>
          <a:off x="4283075" y="3908425"/>
          <a:ext cx="683260" cy="485775"/>
        </a:xfrm>
        <a:prstGeom prst="rect">
          <a:avLst/>
        </a:prstGeom>
      </xdr:spPr>
    </xdr:pic>
  </etc:cellImage>
  <etc:cellImage>
    <xdr:pic>
      <xdr:nvPicPr>
        <xdr:cNvPr id="8" name="ID_7E016164A02E4BB9AC27F5EB0FBA7825"/>
        <xdr:cNvPicPr>
          <a:picLocks noChangeAspect="1"/>
        </xdr:cNvPicPr>
      </xdr:nvPicPr>
      <xdr:blipFill>
        <a:blip r:embed="rId10"/>
        <a:srcRect/>
        <a:stretch>
          <a:fillRect/>
        </a:stretch>
      </xdr:blipFill>
      <xdr:spPr>
        <a:xfrm>
          <a:off x="4289425" y="4663440"/>
          <a:ext cx="701675" cy="499110"/>
        </a:xfrm>
        <a:prstGeom prst="rect">
          <a:avLst/>
        </a:prstGeom>
      </xdr:spPr>
    </xdr:pic>
  </etc:cellImage>
  <etc:cellImage>
    <xdr:pic>
      <xdr:nvPicPr>
        <xdr:cNvPr id="9" name="ID_F05B320D5D364C30907AEA0596049514"/>
        <xdr:cNvPicPr>
          <a:picLocks noChangeAspect="1"/>
        </xdr:cNvPicPr>
      </xdr:nvPicPr>
      <xdr:blipFill>
        <a:blip r:embed="rId11"/>
        <a:srcRect/>
        <a:stretch>
          <a:fillRect/>
        </a:stretch>
      </xdr:blipFill>
      <xdr:spPr>
        <a:xfrm>
          <a:off x="4295775" y="5398770"/>
          <a:ext cx="676910" cy="481330"/>
        </a:xfrm>
        <a:prstGeom prst="rect">
          <a:avLst/>
        </a:prstGeom>
      </xdr:spPr>
    </xdr:pic>
  </etc:cellImage>
  <etc:cellImage>
    <xdr:pic>
      <xdr:nvPicPr>
        <xdr:cNvPr id="37" name="ID_1BE4D5319FE046618DB12F27C9C7E7EF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321810" y="6247765"/>
          <a:ext cx="631190" cy="74358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5" name="ID_AE2733E065E34087A71ABF6DB37216A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277360" y="7511415"/>
          <a:ext cx="675640" cy="6102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" name="ID_2B5A84667DEE4E8EBE636CB9DD761B0B"/>
        <xdr:cNvPicPr>
          <a:picLocks noChangeAspect="1"/>
        </xdr:cNvPicPr>
      </xdr:nvPicPr>
      <xdr:blipFill>
        <a:blip r:embed="rId14"/>
        <a:srcRect/>
        <a:stretch>
          <a:fillRect/>
        </a:stretch>
      </xdr:blipFill>
      <xdr:spPr>
        <a:xfrm>
          <a:off x="4340225" y="8575675"/>
          <a:ext cx="683260" cy="485775"/>
        </a:xfrm>
        <a:prstGeom prst="rect">
          <a:avLst/>
        </a:prstGeom>
      </xdr:spPr>
    </xdr:pic>
  </etc:cellImage>
  <etc:cellImage>
    <xdr:pic>
      <xdr:nvPicPr>
        <xdr:cNvPr id="10" name="ID_DAE06054358C4863B7D8456F9FF98438"/>
        <xdr:cNvPicPr>
          <a:picLocks noChangeAspect="1"/>
        </xdr:cNvPicPr>
      </xdr:nvPicPr>
      <xdr:blipFill>
        <a:blip r:embed="rId14"/>
        <a:srcRect/>
        <a:stretch>
          <a:fillRect/>
        </a:stretch>
      </xdr:blipFill>
      <xdr:spPr>
        <a:xfrm>
          <a:off x="4340225" y="9248775"/>
          <a:ext cx="683260" cy="485775"/>
        </a:xfrm>
        <a:prstGeom prst="rect">
          <a:avLst/>
        </a:prstGeom>
      </xdr:spPr>
    </xdr:pic>
  </etc:cellImage>
  <etc:cellImage>
    <xdr:pic>
      <xdr:nvPicPr>
        <xdr:cNvPr id="22" name="ID_F5210B3516FE499D9506D3BF90532DC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197350" y="10483850"/>
          <a:ext cx="863600" cy="533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6" name="ID_1A8545B85C6C4B3796598BE759CDA41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270375" y="11816715"/>
          <a:ext cx="788035" cy="7118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" name="ID_0573A89BC49347D88AADCDA372F5BDE0"/>
        <xdr:cNvPicPr>
          <a:picLocks noChangeAspect="1"/>
        </xdr:cNvPicPr>
      </xdr:nvPicPr>
      <xdr:blipFill>
        <a:blip r:embed="rId17"/>
        <a:srcRect/>
        <a:stretch>
          <a:fillRect/>
        </a:stretch>
      </xdr:blipFill>
      <xdr:spPr>
        <a:xfrm>
          <a:off x="4287520" y="13150215"/>
          <a:ext cx="706120" cy="502920"/>
        </a:xfrm>
        <a:prstGeom prst="rect">
          <a:avLst/>
        </a:prstGeom>
      </xdr:spPr>
    </xdr:pic>
  </etc:cellImage>
  <etc:cellImage>
    <xdr:pic>
      <xdr:nvPicPr>
        <xdr:cNvPr id="51" name="ID_95A141134F974F9DBF3096AE34DFF5AB"/>
        <xdr:cNvPicPr>
          <a:picLocks noChangeAspect="1"/>
        </xdr:cNvPicPr>
      </xdr:nvPicPr>
      <xdr:blipFill>
        <a:blip r:embed="rId18"/>
        <a:srcRect/>
        <a:stretch>
          <a:fillRect/>
        </a:stretch>
      </xdr:blipFill>
      <xdr:spPr>
        <a:xfrm>
          <a:off x="4347845" y="14100810"/>
          <a:ext cx="736600" cy="524510"/>
        </a:xfrm>
        <a:prstGeom prst="rect">
          <a:avLst/>
        </a:prstGeom>
      </xdr:spPr>
    </xdr:pic>
  </etc:cellImage>
  <etc:cellImage>
    <xdr:pic>
      <xdr:nvPicPr>
        <xdr:cNvPr id="19" name="ID_3540E0913F764160A2B92C9CA61B839E"/>
        <xdr:cNvPicPr>
          <a:picLocks noChangeAspect="1"/>
        </xdr:cNvPicPr>
      </xdr:nvPicPr>
      <xdr:blipFill>
        <a:blip r:embed="rId19"/>
        <a:srcRect/>
        <a:stretch>
          <a:fillRect/>
        </a:stretch>
      </xdr:blipFill>
      <xdr:spPr>
        <a:xfrm>
          <a:off x="4302125" y="14954885"/>
          <a:ext cx="695960" cy="495300"/>
        </a:xfrm>
        <a:prstGeom prst="rect">
          <a:avLst/>
        </a:prstGeom>
      </xdr:spPr>
    </xdr:pic>
  </etc:cellImage>
  <etc:cellImage>
    <xdr:pic>
      <xdr:nvPicPr>
        <xdr:cNvPr id="18" name="ID_901B4868AA7A4184BB25A653963B243B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4243070" y="15937230"/>
          <a:ext cx="710565" cy="5689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" name="ID_AD2BB5146A8F470ABFA4BC5F582C9BED"/>
        <xdr:cNvPicPr>
          <a:picLocks noChangeAspect="1"/>
        </xdr:cNvPicPr>
      </xdr:nvPicPr>
      <xdr:blipFill>
        <a:blip r:embed="rId21"/>
        <a:srcRect/>
        <a:stretch>
          <a:fillRect/>
        </a:stretch>
      </xdr:blipFill>
      <xdr:spPr>
        <a:xfrm>
          <a:off x="4296410" y="17104995"/>
          <a:ext cx="647065" cy="454660"/>
        </a:xfrm>
        <a:prstGeom prst="rect">
          <a:avLst/>
        </a:prstGeom>
      </xdr:spPr>
    </xdr:pic>
  </etc:cellImage>
  <etc:cellImage>
    <xdr:pic>
      <xdr:nvPicPr>
        <xdr:cNvPr id="23" name="ID_63B512F297C44DEBA06EDC7EF0457C40"/>
        <xdr:cNvPicPr>
          <a:picLocks noChangeAspect="1"/>
        </xdr:cNvPicPr>
      </xdr:nvPicPr>
      <xdr:blipFill>
        <a:blip r:embed="rId9"/>
        <a:srcRect/>
        <a:stretch>
          <a:fillRect/>
        </a:stretch>
      </xdr:blipFill>
      <xdr:spPr>
        <a:xfrm>
          <a:off x="4314190" y="17990820"/>
          <a:ext cx="664210" cy="472440"/>
        </a:xfrm>
        <a:prstGeom prst="rect">
          <a:avLst/>
        </a:prstGeom>
      </xdr:spPr>
    </xdr:pic>
  </etc:cellImage>
  <etc:cellImage>
    <xdr:pic>
      <xdr:nvPicPr>
        <xdr:cNvPr id="24" name="ID_7BBFEBBCFA6D4960A961D9F08CB77882"/>
        <xdr:cNvPicPr>
          <a:picLocks noChangeAspect="1"/>
        </xdr:cNvPicPr>
      </xdr:nvPicPr>
      <xdr:blipFill>
        <a:blip r:embed="rId9"/>
        <a:srcRect/>
        <a:stretch>
          <a:fillRect/>
        </a:stretch>
      </xdr:blipFill>
      <xdr:spPr>
        <a:xfrm>
          <a:off x="4391025" y="18796635"/>
          <a:ext cx="695325" cy="494665"/>
        </a:xfrm>
        <a:prstGeom prst="rect">
          <a:avLst/>
        </a:prstGeom>
      </xdr:spPr>
    </xdr:pic>
  </etc:cellImage>
  <etc:cellImage>
    <xdr:pic>
      <xdr:nvPicPr>
        <xdr:cNvPr id="25" name="ID_DA26AE0C93324252B655E2E10C16B1B7"/>
        <xdr:cNvPicPr>
          <a:picLocks noChangeAspect="1"/>
        </xdr:cNvPicPr>
      </xdr:nvPicPr>
      <xdr:blipFill>
        <a:blip r:embed="rId22"/>
        <a:srcRect/>
        <a:stretch>
          <a:fillRect/>
        </a:stretch>
      </xdr:blipFill>
      <xdr:spPr>
        <a:xfrm>
          <a:off x="4295775" y="19521805"/>
          <a:ext cx="720725" cy="512445"/>
        </a:xfrm>
        <a:prstGeom prst="rect">
          <a:avLst/>
        </a:prstGeom>
      </xdr:spPr>
    </xdr:pic>
  </etc:cellImage>
  <etc:cellImage>
    <xdr:pic>
      <xdr:nvPicPr>
        <xdr:cNvPr id="27" name="ID_C44C35DF83724CA8AD34863349C52B87"/>
        <xdr:cNvPicPr>
          <a:picLocks noChangeAspect="1"/>
        </xdr:cNvPicPr>
      </xdr:nvPicPr>
      <xdr:blipFill>
        <a:blip r:embed="rId9"/>
        <a:srcRect/>
        <a:stretch>
          <a:fillRect/>
        </a:stretch>
      </xdr:blipFill>
      <xdr:spPr>
        <a:xfrm>
          <a:off x="4308475" y="21046440"/>
          <a:ext cx="701675" cy="499110"/>
        </a:xfrm>
        <a:prstGeom prst="rect">
          <a:avLst/>
        </a:prstGeom>
      </xdr:spPr>
    </xdr:pic>
  </etc:cellImage>
  <etc:cellImage>
    <xdr:pic>
      <xdr:nvPicPr>
        <xdr:cNvPr id="29" name="ID_5C37F64CBF064E9389C6D78C36A51ABB"/>
        <xdr:cNvPicPr>
          <a:picLocks noChangeAspect="1"/>
        </xdr:cNvPicPr>
      </xdr:nvPicPr>
      <xdr:blipFill>
        <a:blip r:embed="rId23"/>
        <a:srcRect/>
        <a:stretch>
          <a:fillRect/>
        </a:stretch>
      </xdr:blipFill>
      <xdr:spPr>
        <a:xfrm>
          <a:off x="4276725" y="22637115"/>
          <a:ext cx="808990" cy="575945"/>
        </a:xfrm>
        <a:prstGeom prst="rect">
          <a:avLst/>
        </a:prstGeom>
      </xdr:spPr>
    </xdr:pic>
  </etc:cellImage>
  <etc:cellImage>
    <xdr:pic>
      <xdr:nvPicPr>
        <xdr:cNvPr id="30" name="ID_14B4F27BEBB34BED846CA9043B7E5ED2"/>
        <xdr:cNvPicPr>
          <a:picLocks noChangeAspect="1"/>
        </xdr:cNvPicPr>
      </xdr:nvPicPr>
      <xdr:blipFill>
        <a:blip r:embed="rId24"/>
        <a:srcRect/>
        <a:stretch>
          <a:fillRect/>
        </a:stretch>
      </xdr:blipFill>
      <xdr:spPr>
        <a:xfrm>
          <a:off x="4312285" y="23390225"/>
          <a:ext cx="622935" cy="443230"/>
        </a:xfrm>
        <a:prstGeom prst="rect">
          <a:avLst/>
        </a:prstGeom>
      </xdr:spPr>
    </xdr:pic>
  </etc:cellImage>
  <etc:cellImage>
    <xdr:pic>
      <xdr:nvPicPr>
        <xdr:cNvPr id="31" name="ID_35BDFA33ABB445D8AF46F782EA0BFEAE"/>
        <xdr:cNvPicPr>
          <a:picLocks noChangeAspect="1"/>
        </xdr:cNvPicPr>
      </xdr:nvPicPr>
      <xdr:blipFill>
        <a:blip r:embed="rId25"/>
        <a:srcRect/>
        <a:stretch>
          <a:fillRect/>
        </a:stretch>
      </xdr:blipFill>
      <xdr:spPr>
        <a:xfrm>
          <a:off x="4270375" y="25181560"/>
          <a:ext cx="664210" cy="472440"/>
        </a:xfrm>
        <a:prstGeom prst="rect">
          <a:avLst/>
        </a:prstGeom>
      </xdr:spPr>
    </xdr:pic>
  </etc:cellImage>
  <etc:cellImage>
    <xdr:pic>
      <xdr:nvPicPr>
        <xdr:cNvPr id="34" name="ID_9F495D0570334E8C963E46D46365B2B9"/>
        <xdr:cNvPicPr>
          <a:picLocks noChangeAspect="1"/>
        </xdr:cNvPicPr>
      </xdr:nvPicPr>
      <xdr:blipFill>
        <a:blip r:embed="rId26"/>
        <a:srcRect/>
        <a:stretch>
          <a:fillRect/>
        </a:stretch>
      </xdr:blipFill>
      <xdr:spPr>
        <a:xfrm>
          <a:off x="4352290" y="25864820"/>
          <a:ext cx="632460" cy="449580"/>
        </a:xfrm>
        <a:prstGeom prst="rect">
          <a:avLst/>
        </a:prstGeom>
      </xdr:spPr>
    </xdr:pic>
  </etc:cellImage>
  <etc:cellImage>
    <xdr:pic>
      <xdr:nvPicPr>
        <xdr:cNvPr id="38" name="ID_4149ACA092EC4429B9DE91CEC8FF5D46"/>
        <xdr:cNvPicPr>
          <a:picLocks noChangeAspect="1"/>
        </xdr:cNvPicPr>
      </xdr:nvPicPr>
      <xdr:blipFill>
        <a:blip r:embed="rId27"/>
        <a:srcRect/>
        <a:stretch>
          <a:fillRect/>
        </a:stretch>
      </xdr:blipFill>
      <xdr:spPr>
        <a:xfrm>
          <a:off x="4298950" y="26665555"/>
          <a:ext cx="577215" cy="484505"/>
        </a:xfrm>
        <a:prstGeom prst="rect">
          <a:avLst/>
        </a:prstGeom>
      </xdr:spPr>
    </xdr:pic>
  </etc:cellImage>
  <etc:cellImage>
    <xdr:pic>
      <xdr:nvPicPr>
        <xdr:cNvPr id="40" name="ID_15F96E8DD3F94EEC8FA17A5612481602"/>
        <xdr:cNvPicPr>
          <a:picLocks noChangeAspect="1"/>
        </xdr:cNvPicPr>
      </xdr:nvPicPr>
      <xdr:blipFill>
        <a:blip r:embed="rId9"/>
        <a:srcRect/>
        <a:stretch>
          <a:fillRect/>
        </a:stretch>
      </xdr:blipFill>
      <xdr:spPr>
        <a:xfrm>
          <a:off x="4244975" y="27524075"/>
          <a:ext cx="763270" cy="542925"/>
        </a:xfrm>
        <a:prstGeom prst="rect">
          <a:avLst/>
        </a:prstGeom>
      </xdr:spPr>
    </xdr:pic>
  </etc:cellImage>
  <etc:cellImage>
    <xdr:pic>
      <xdr:nvPicPr>
        <xdr:cNvPr id="41" name="ID_8E31C0BB79184DC59925713D7BDF3ACB"/>
        <xdr:cNvPicPr>
          <a:picLocks noChangeAspect="1"/>
        </xdr:cNvPicPr>
      </xdr:nvPicPr>
      <xdr:blipFill>
        <a:blip r:embed="rId28"/>
        <a:srcRect/>
        <a:stretch>
          <a:fillRect/>
        </a:stretch>
      </xdr:blipFill>
      <xdr:spPr>
        <a:xfrm>
          <a:off x="4270375" y="28306395"/>
          <a:ext cx="753110" cy="535305"/>
        </a:xfrm>
        <a:prstGeom prst="rect">
          <a:avLst/>
        </a:prstGeom>
      </xdr:spPr>
    </xdr:pic>
  </etc:cellImage>
  <etc:cellImage>
    <xdr:pic>
      <xdr:nvPicPr>
        <xdr:cNvPr id="42" name="ID_1B57A566C1334BF7ADFA7E7068E89D4B"/>
        <xdr:cNvPicPr>
          <a:picLocks noChangeAspect="1"/>
        </xdr:cNvPicPr>
      </xdr:nvPicPr>
      <xdr:blipFill>
        <a:blip r:embed="rId19"/>
        <a:srcRect/>
        <a:stretch>
          <a:fillRect/>
        </a:stretch>
      </xdr:blipFill>
      <xdr:spPr>
        <a:xfrm>
          <a:off x="4232275" y="29015690"/>
          <a:ext cx="710565" cy="505460"/>
        </a:xfrm>
        <a:prstGeom prst="rect">
          <a:avLst/>
        </a:prstGeom>
      </xdr:spPr>
    </xdr:pic>
  </etc:cellImage>
  <etc:cellImage>
    <xdr:pic>
      <xdr:nvPicPr>
        <xdr:cNvPr id="52" name="ID_7BB7B23561CC4780B521C9BC3606AFFA" descr="%LUM}}(RBLZNMJDOK9}DGWL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4324350" y="29965650"/>
          <a:ext cx="680085" cy="5581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0" name="ID_7F7C199908BC4D35A55BD211F0007764"/>
        <xdr:cNvPicPr>
          <a:picLocks noChangeAspect="1"/>
        </xdr:cNvPicPr>
      </xdr:nvPicPr>
      <xdr:blipFill>
        <a:blip r:embed="rId30"/>
        <a:srcRect/>
        <a:stretch>
          <a:fillRect/>
        </a:stretch>
      </xdr:blipFill>
      <xdr:spPr>
        <a:xfrm>
          <a:off x="4359275" y="32502475"/>
          <a:ext cx="687705" cy="489585"/>
        </a:xfrm>
        <a:prstGeom prst="rect">
          <a:avLst/>
        </a:prstGeom>
      </xdr:spPr>
    </xdr:pic>
  </etc:cellImage>
  <etc:cellImage>
    <xdr:pic>
      <xdr:nvPicPr>
        <xdr:cNvPr id="53" name="ID_3993A29EF5A74CC39424DECB6870BF06"/>
        <xdr:cNvPicPr>
          <a:picLocks noChangeAspect="1"/>
        </xdr:cNvPicPr>
      </xdr:nvPicPr>
      <xdr:blipFill>
        <a:blip r:embed="rId31"/>
        <a:srcRect/>
        <a:stretch>
          <a:fillRect/>
        </a:stretch>
      </xdr:blipFill>
      <xdr:spPr>
        <a:xfrm>
          <a:off x="4295775" y="33949640"/>
          <a:ext cx="719455" cy="511810"/>
        </a:xfrm>
        <a:prstGeom prst="rect">
          <a:avLst/>
        </a:prstGeom>
      </xdr:spPr>
    </xdr:pic>
  </etc:cellImage>
  <etc:cellImage>
    <xdr:pic>
      <xdr:nvPicPr>
        <xdr:cNvPr id="58" name="ID_FA4AB0B913AB4D888F8637ADF7914385"/>
        <xdr:cNvPicPr>
          <a:picLocks noChangeAspect="1"/>
        </xdr:cNvPicPr>
      </xdr:nvPicPr>
      <xdr:blipFill>
        <a:blip r:embed="rId32"/>
        <a:srcRect/>
        <a:stretch>
          <a:fillRect/>
        </a:stretch>
      </xdr:blipFill>
      <xdr:spPr>
        <a:xfrm>
          <a:off x="4371340" y="35715575"/>
          <a:ext cx="575310" cy="408940"/>
        </a:xfrm>
        <a:prstGeom prst="rect">
          <a:avLst/>
        </a:prstGeom>
      </xdr:spPr>
    </xdr:pic>
  </etc:cellImage>
  <etc:cellImage>
    <xdr:pic>
      <xdr:nvPicPr>
        <xdr:cNvPr id="62" name="ID_E6ADA48098A84A3B80F6C34A5BF73007"/>
        <xdr:cNvPicPr>
          <a:picLocks noChangeAspect="1"/>
        </xdr:cNvPicPr>
      </xdr:nvPicPr>
      <xdr:blipFill>
        <a:blip r:embed="rId31"/>
        <a:srcRect/>
        <a:stretch>
          <a:fillRect/>
        </a:stretch>
      </xdr:blipFill>
      <xdr:spPr>
        <a:xfrm>
          <a:off x="4181475" y="37956490"/>
          <a:ext cx="826770" cy="588010"/>
        </a:xfrm>
        <a:prstGeom prst="rect">
          <a:avLst/>
        </a:prstGeom>
      </xdr:spPr>
    </xdr:pic>
  </etc:cellImage>
  <etc:cellImage>
    <xdr:pic>
      <xdr:nvPicPr>
        <xdr:cNvPr id="54" name="ID_D4E1CF87AD9F45C49E910D25B1467596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4412615" y="40038020"/>
          <a:ext cx="590550" cy="3429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F15FC5544F7C4B60A477EF76C47CF92D" descr="u=454988288,4097388832&amp;fm=51&amp;gp=0"/>
        <xdr:cNvPicPr>
          <a:picLocks noChangeAspect="1"/>
        </xdr:cNvPicPr>
      </xdr:nvPicPr>
      <xdr:blipFill>
        <a:blip r:embed="rId34"/>
        <a:srcRect t="12494" b="12494"/>
        <a:stretch>
          <a:fillRect/>
        </a:stretch>
      </xdr:blipFill>
      <xdr:spPr>
        <a:xfrm>
          <a:off x="4346575" y="46500415"/>
          <a:ext cx="565150" cy="3251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" name="ID_929354F488B44BBD80A4AE77EFFA478B" descr="u=2163772420,2283825579&amp;fm=23&amp;gp=0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 rot="5340000">
          <a:off x="4453890" y="48308260"/>
          <a:ext cx="414655" cy="53276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<sst xmlns="http://schemas.openxmlformats.org/spreadsheetml/2006/main" count="170" uniqueCount="110">
  <si>
    <t>中医特色综合楼厨房设备采购清单报价表</t>
  </si>
  <si>
    <t>序号</t>
  </si>
  <si>
    <t>设备名称</t>
  </si>
  <si>
    <t>数量</t>
  </si>
  <si>
    <t>单位</t>
  </si>
  <si>
    <t>单价最高限价（元）</t>
  </si>
  <si>
    <t>参考图片</t>
  </si>
  <si>
    <t>参数要求</t>
  </si>
  <si>
    <t>品牌/生产厂家</t>
  </si>
  <si>
    <t>单价（元）</t>
  </si>
  <si>
    <t>总价（元）</t>
  </si>
  <si>
    <t>厨房灭火系统</t>
  </si>
  <si>
    <t>1</t>
  </si>
  <si>
    <t>台</t>
  </si>
  <si>
    <t xml:space="preserve">1、产品规格：≥680*600*240；
2、感温支架：SUS304# 不锈钢； 
3、工作环境温度：4℃～55℃； 
4、感温器动作温度：183℃～ 232℃；   
5、灭火剂持续喷射时间： ≥10s；具有水冷却功能的装置，在灭火剂完全喷射后，水流联动阀应能立即开启喷水，自动切换时间≤2.5S,且其喷射延迟时间≤1.5S；
6、冷却水喷洒时间：≥ 5min； 
7、灭火剂容量（kg）：≥12.5kg*2
8、喷嘴数量：≥18个。                      </t>
  </si>
  <si>
    <t>开水器带底座</t>
  </si>
  <si>
    <t>1.电压:380V；功率(KW):≤9；额定电流(A):13.6；
2.产水量(L/h):≥60；水咀数:2；内胆SUS304#不锈钢加厚钢板；
3.工作过程全自动化,使用方便；本机设有缺水断电装置,有效保护电热管。</t>
  </si>
  <si>
    <t>单通工作台</t>
  </si>
  <si>
    <t>1、产品尺寸(mm)：≥1800*800*800；台面采用SUS304#厚度1.5mm不锈钢板制作，侧板、底板、中层板采用SUS304#厚度1.2mm不锈钢板制作，移门采用SUS304#厚度1.2mm不锈钢板制作；台面板底衬1.2mm不锈钢槽型加强筋补梁无缝焊接；柜脚采用φ38*厚度1.2mm不锈钢制作；配可调节高度子弹脚。</t>
  </si>
  <si>
    <t>双层平板工作台1</t>
  </si>
  <si>
    <t>1、产品尺寸（mm)：≥1800*800*800；台面采用SUS304#厚度1.5mm不锈钢板材制作；内衬厚度15mm防潮木工板用于减震、消音；下层板采用SUS304#厚度1.2mm不锈钢板材制作；立柱采用Φ38*1.2mm厚不锈钢管材制作；配不锈钢钢可调节脚。</t>
  </si>
  <si>
    <t>冷藏操作台</t>
  </si>
  <si>
    <t>1.产品尺寸（mm)：≥1800*800*800；采用国标食品级优质不锈钢板材，油膜板、中梁带加热、底板拉伸、门内胆拉伸；
2.自动回归门、电脑版控制、温度范围冷藏:-2~8℃，总容积：≥480L,功率：≤190W，电压：220V/50HZ保温层厚度≥5cm。</t>
  </si>
  <si>
    <t>燃气12盘蒸饭车</t>
  </si>
  <si>
    <t>1、产品尺寸(mm)：≥700*660*1720，箱体采用:食品级不锈钢板折弯焊接成型,填充物采用聚氨酯整体发泡工艺,牢固、保温节能；渐进门锁,一次性锁定到位,具备自动保护,自动进水,自动泄压,脉冲点火,熄火自动断气保护；配置四个稳定足轮。</t>
  </si>
  <si>
    <t>蒸柜</t>
  </si>
  <si>
    <t>1、产品尺寸(mm)：≥1100*900*1800；箱体内胆材质采用SUS304#1.2mm厚不锈钢，箱体外侧采用SUS304#1.2mm厚不锈钢，水胆及然烧式采用SUS304#1.5mm优质不锈钢；炉头采用单气高升炉头；配铜芯防水风机，风机电压：220V；功率：≤250W， 全不锈钢机体高强度门锁；耐高温密封胶条。
2、具有熄火保护安全装置；
3、 产品符合 GB30531-2014商用燃气灶具能效限定值及能效等级标准，能效等级（一级）</t>
  </si>
  <si>
    <t>燃气煲仔炉</t>
  </si>
  <si>
    <t>1、产品尺寸(mm)：≥800*800*800+150；面板采用SUS304# 1.5mm优质发纹贴塑不锈钢板制作,侧板、围板均采用SUS304#1.2mm不锈钢板制作；主骨架采用国标∠40角钢,承重立柱采用38*38不锈钢矩管,配置全钢重力可调子弹脚；所有气管链接全采用铜管，气制阀门全采用铜质阀芯；配置接油盘，
2．具有熄火保护安全装置；</t>
  </si>
  <si>
    <t>炉拼台1</t>
  </si>
  <si>
    <t>1、产品尺寸(mm)：≥400*1150*800+400，面板采用SUS304#厚度1.5mm；侧板厚度1.2mm；台面下以1.2mm厚U形不锈钢加强槽钢承托补固；立柱采用φ38*厚度1.2mm不锈钢圆管；配可调节高度子弹脚。</t>
  </si>
  <si>
    <t>炉拼台2</t>
  </si>
  <si>
    <t>1、产品尺寸(mm)：≥400*1000*800+400，面板采用SUS304#厚度1.5mm；侧板SUS304#厚度1.2mm；台面下以1.2mm厚U形不锈钢加强槽钢承托补固；立柱采用φ38*厚度1.2mm不锈钢圆管；配可调节高度子弹脚。</t>
  </si>
  <si>
    <t>中餐燃气炒菜灶</t>
  </si>
  <si>
    <t xml:space="preserve">1．产品尺寸(mm)：≥2000*1000*800+400；风机电压：220V;功率：≤550W，材质：面板采用SUS304#磨砂板不锈钢磨砂板，厚度1.5mm。围板、侧板均采用SUS304#不锈钢，厚度1.2mm。炉内堂采用珍珠岩、耐火泥及耐火砖夯实,配高效节能炉头；前沿带溢水排污槽，配挡渣板，炉体骨架采用≥40角钢，承重立柱采用≥50mm钢管，外套≥51mm￠SUS304#不锈钢管制成，配置全钢重力可调子弹脚；炉衬板、托炉面板采用特厚A3δ黑铁板，采用斜口炉圈，高身炉头；
2．具有熄火保护安全装置；
3、产品符合 GB30531-2014商用燃气灶具能效限定值及能效等级标准，能效等级（一级）。
</t>
  </si>
  <si>
    <t>炊用燃气大锅灶</t>
  </si>
  <si>
    <t xml:space="preserve">
1．产品尺寸(mm)：≥1100*1150*800+400；风机电压：220V;功率：≤550W，材质：面板采用SUS304#磨砂板不锈钢磨砂板，厚度1.5mm。围板、侧板均采用SUS304#不锈钢，厚度1.2mm。炉内堂采用珍珠岩、耐火泥及耐火砖夯实,配高效节能炉头；前沿带溢水排污槽，配挡渣板，炉体骨架采用≥40角钢，承重立柱采用≥50mm钢管，外套≥51mm￠SUS304#不锈钢管制成，配置全钢重力可调子弹脚；炉衬板、托炉面板采用特厚A3δ黑铁板，采用斜口炉圈，高身炉头；
2、具有熄火保护安全装置；
3、产品符合 GB30531-2014商用燃气灶具能效限定值及能效等级标准，能效等级（一级）。
</t>
  </si>
  <si>
    <t>四门高身雪柜</t>
  </si>
  <si>
    <t>1、制冷方式：直冷；尺寸：≥1220×760×1900（mm）；温控类型：机械\数显；冷藏室温度：+10℃～-5℃；冷冻室温度：-10℃～-15℃；电源220V50Hz，功率：≥500W；门数：实体四门； 
2、产品整机材质达到食品级； 
3、在38度的极端温度环境下也能正常制冷；稳定的制冷系统；使用环保冷媒，采用节能压缩机，更节能；箱体整体发泡，保温效果更好；</t>
  </si>
  <si>
    <t>双星水池</t>
  </si>
  <si>
    <t>1、产品尺寸（mm)：≥1200*700*800+120；面板采用SUS304#厚度1.5mm不锈钢板制作；星盆斗采用SUS304#厚度1.2mm不锈钢板制作；横通等拉力管采用Φ25mm*1.2mm厚不锈钢管材制作；
2、立柱采用Φ38mm*1.2mm厚不锈钢管材制作；台脚处连接可调子弹脚，可调节高度；每星斗配置SUS304#不锈钢去水器。</t>
  </si>
  <si>
    <t>四层冲孔货架1</t>
  </si>
  <si>
    <t>1、产品尺寸（mm)：≥1500*500*1500；架面采用SUS304#1.2mm优质发纹贴塑不锈钢板折弯后冲孔制作,架面与立柱间用螺栓链接；
2.立柱采用Φ38*1.2mm不锈钢圆管制作,配不锈钢可调子弹脚。</t>
  </si>
  <si>
    <t>燃气低汤灶</t>
  </si>
  <si>
    <t>1、产品尺寸（mm)：≥700*700*500；电压：220v，功率：≤0.25KW；面板采用SUS304#厚度1.5mm不锈钢板制作；侧板、围板均采用SUS304#厚度1.2mm不锈钢板制作，炉面板整体拉伸成型；主骨架采用≥40角钢，承重立柱采用≥DG50钢管，外套≥51￠不锈钢管制成，配置全钢重力可调子弹脚；炉衬板、托炉面板采用特厚A3δ黑铁板，采用斜口炉圈，高身炉头，火力强劲；
2、具有熄火保护安全装置；
3、产品符合 GB30531-2014商用燃气灶具能效限定值及能效等级标准，能效等级（一级）</t>
  </si>
  <si>
    <t>燃气热水器
（工程款)</t>
  </si>
  <si>
    <t xml:space="preserve">1、额定电压：220V,≥16L；排烟方式：强排烟。
</t>
  </si>
  <si>
    <t>双层平板工作台2</t>
  </si>
  <si>
    <t>1、产品尺寸（mm)：≥1500*800*800；台面采用SUS304#厚度1.5mm不锈钢板材制作；内衬厚度15mm防潮木工板用于减震、消音；下层板采用SUS304#厚度1.2mm不锈钢板材制作；立柱采用Φ38*1.2mm厚不锈钢管材制作；配不锈钢钢可调节脚。</t>
  </si>
  <si>
    <t>双层平板工作台3</t>
  </si>
  <si>
    <t>1、产品尺寸（mm)：≥900*700*800；台面采用SUS304#厚度1.5mm不锈钢板材制作；内衬厚度15mm防潮木工板用于减震、消音；下层板采用SUS304#厚度1.2mm不锈钢板材制作；立柱采用Φ38*1.2mm厚不锈钢管材制作；配不锈钢钢可调节脚。</t>
  </si>
  <si>
    <t>三星水池</t>
  </si>
  <si>
    <t>1、产品尺寸（mm)：≥1800*700*800+120；面板采用SUS304#厚度1.5mm不锈钢板制作；星盆斗采用SUS304#厚度1.2mm不锈钢板制作；横通等拉力管采用Φ25mm*1.2mm厚不锈钢管材制作；
2、立柱采用Φ38mm*1.2mm厚不锈钢管材制作；台脚处连接可调子弹脚，可调节高度；每星斗配置SUS304#不锈钢去水器。</t>
  </si>
  <si>
    <t>双层平板工作台4</t>
  </si>
  <si>
    <t>1、产品尺寸（mm)：≥1300*700*800；台面采用SUS304#厚度1.5mm不锈钢板材制作；内衬厚度15mm防潮木工板用于减震、消音；下层板采用SUS304#厚度1.2mm不锈钢板材制作；立柱采用Φ38*1.2mm厚不锈钢管材制作；配不锈钢钢可调节脚。</t>
  </si>
  <si>
    <t>刀具消毒柜300</t>
  </si>
  <si>
    <t>1、产品尺寸(mm)：≥400*200*590；全不锈钢外壳消毒方式：紫外线，电源：220V；功率：≤50W；消毒时间：30分钟左右；消毒温度：小于60摄氏度消毒。</t>
  </si>
  <si>
    <t>三角砧板架</t>
  </si>
  <si>
    <t>1、主横架采用管径38mm*25mmSUS304#不锈钢管材制作、厚度1.5mm；直径≥Φ500mm。</t>
  </si>
  <si>
    <t>米面架</t>
  </si>
  <si>
    <t>1、产品尺寸（mm)：≥1200*600*1500；整体采用SUS304#不锈钢制作；其中立柱采用38*38，1.2mm厚不锈钢管材制作；主横管架38*25mm，1.2mm厚不锈钢矩管；横向隔条30*15mm，1.2mm厚不锈钢矩管，隔条与主横管架采用分段焊接，并精细打磨抛光；配不锈钢可调节脚。</t>
  </si>
  <si>
    <t>四层平板货架</t>
  </si>
  <si>
    <t>1、产品尺寸（mm)：≥1500*500*1500；架面采用SUS304#1.5mm优质发纹贴塑不锈钢板折弯制作,架面与立柱间满焊链接,精细打磨抛光;立柱采用Φ38*1.2mm不锈钢圆管制作,配不锈钢可调子弹脚。</t>
  </si>
  <si>
    <t>高温热风循环消毒柜</t>
  </si>
  <si>
    <t xml:space="preserve">1、双门，全不锈钢外壳，整体发泡；外形参数：≥宽1300*厚650*高1950mm，容积：≥700L,功率：≥4400W；无指纹哑拉丝全无磁不锈钢箱体；加深加粗全无磁导轨式四层快餐盘专用层架；隐藏式发热体，热风循环，保证柜体内部温度均匀，精确控温，防止过热或者过压；子弹头柜脚；带独立温度显示器。
</t>
  </si>
  <si>
    <t>双层平板工作台5</t>
  </si>
  <si>
    <t>1、产品尺寸（mm)：≥1100*700*800；台面采用SUS304#厚度1.5mm不锈钢板材制作；内衬厚度15mm防潮木工板用于减震、消音；下层板采用SUS304#厚度1.2mm不锈钢板材制作；立柱采用Φ38*1.2mm厚不锈钢管材制作；配不锈钢钢可调节脚。</t>
  </si>
  <si>
    <t>收碗车</t>
  </si>
  <si>
    <t>1、产品尺寸(mm)：≥900*500*900；台面采用SUS304#厚度1.5mm不锈钢板制作；内衬SUS304#不锈钢U型加强筋加固；把手、立柱采用Φ25mm*1.2mm厚SUS304#不锈钢管材制作；配置四个防滑脚轮（两定向、两万向）。</t>
  </si>
  <si>
    <t>四层冲孔货架2</t>
  </si>
  <si>
    <t>1、产品尺寸（mm)：≥1500*600*1500；架面采用SUS304#1.2mm优质发纹贴塑不锈钢板折弯后冲孔制作,架面与立柱间用螺栓链接；
2.立柱采用Φ38*1.2mm不锈钢圆管制作,配不锈钢可调子弹脚</t>
  </si>
  <si>
    <t>单孔收餐工作台</t>
  </si>
  <si>
    <t>1、产品尺寸（mm)：≥850*700*800；面板采用SUS304#厚度1.5mm不锈钢板制作；横通等拉力管采用Φ25*1.2mm厚不锈钢管材制作；立柱采用Φ38*1.2mm厚不锈钢管材制作；台脚处连接可调子弹脚，可调节高度。</t>
  </si>
  <si>
    <t>留样柜</t>
  </si>
  <si>
    <t>1、产品尺寸（mm）：≥530*480*1380；制冷方式：直冷；温控类型：机械\数显；温度：+10℃～-1℃；电源：220V50Hz，功率：≤300W；门数：玻璃单门。</t>
  </si>
  <si>
    <t>单星盆水池1</t>
  </si>
  <si>
    <t>1、产品尺寸（mm)：≥500*500*800+120；面板采用SUS304#厚度1.5mm不锈钢板制作；星盆斗采用SUS304#厚度1.2mm不锈钢板制作；横通等拉力管采用Φ25mm*1.2mm厚不锈钢管材制作；
2、立柱采用Φ38mm*1.2mm厚不锈钢管材制作；台脚处连接可调子弹脚，可调节高度；每星斗配置SUS304#不锈钢去水器。</t>
  </si>
  <si>
    <t>干手器</t>
  </si>
  <si>
    <t>1、功率：≥1200W；智能感应，强劲动力，迅速干手。</t>
  </si>
  <si>
    <t>单星盆水池2</t>
  </si>
  <si>
    <t>1、产品尺寸（mm)：≥700*700*800+120；面板采用SUS304#厚度1.5mm不锈钢板制作；星盆斗采用SUS304#厚度1.2mm不锈钢板制作；横通等拉力管采用Φ25mm*1.2mm厚不锈钢管材制作；
2、立柱采用Φ38mm*1.2mm厚不锈钢管材制作；台脚处连接可调子弹脚，可调节高度；每星斗配置SUS304#不锈钢去水器。</t>
  </si>
  <si>
    <t>灭蝇灯</t>
  </si>
  <si>
    <t>1、220V/≤16W；采用ABS阻燃材料制作外壳，覆盖面积20~40m²；椭圆状或碗状，粘捕式。</t>
  </si>
  <si>
    <t>紫外线杀菌灯</t>
  </si>
  <si>
    <t>1、可以快速氧化分解异味的化学物质，除异味，除甲醛等；功率：≤30W。</t>
  </si>
  <si>
    <t>风幕机</t>
  </si>
  <si>
    <t>1、产品尺寸≥1.2m；电源：220V/≤0.5KW；风量：≥2300m³/h；噪音：＜52db；使用环境：-10°C~+40°C；具有手动和自动功能。</t>
  </si>
  <si>
    <t>曲弓水龙头</t>
  </si>
  <si>
    <t>根</t>
  </si>
  <si>
    <t>1、可承受≥2mpa压力爆破，0.1mpa测试1分钟混水流量≥5.1L，主体黄铜，35陶瓷阀芯，合金手柄，不锈钢大弯管，厚1.2，管径24mm,开孔35mm,附带两条500长，一边G1/2一边10M*1软管。</t>
  </si>
  <si>
    <t>油烟净化一体机</t>
  </si>
  <si>
    <t>米</t>
  </si>
  <si>
    <t>1.油烟净化一体设备通用离心风机,电机：功率≤2000W，电压380V/220V，全铜漆包线、硅钢片。
2.采用纯物理加静电油烟净化技术，动力式油烟分离油烟,采用双层立体增压恒速式分离盘，高速旋转不易变形易清洗。
3.双重除油、高效除烟，净化率≥97%，无需用水、化学剂，厨房油烟前端处理，废油立即回收，无油烟残留在风管和风机内部，无需清洗风管、风机，长期使用无需更换耗材。
4.（油烟净化一体设备）符合GB 4706.1-2005《家用和类似用途电器的安全 第1部分:通用要求》：①对触及带电部件的防护；②机械强度；③结构；④内部布线；⑤电源连接和外部软线；⑥外部导线用的接线端子；⑦接地措施。
5.（油烟净化一体设备通用离心风机）符合GB 4706.1-2005《家用和类似用途电器的安全 第1部分:通用要求》：①电器防护I类；②结构和外壳对意外触及及带电部件有足够的防护；③耐潮湿，潮热处理48H，湿度93±3%；④泄露电流和电气强度，泄漏电流≤0.058mA;⑤非正常工作；⑥稳定性和机械危险；⑦机械强度；⑧不带有含汞的元件；⑨Y型连接.⑩接地电阻≤0.017Ω；⑪ 电气间隙，爬电距离和固体绝缘；⑫ 耐热和耐燃；⑬ 防锈；⑭ 辐射，毒性和类似危险。
6.（油烟净化一体设备），依据GB/T2423.1-2008《电工电子产品环境试验 第2部分：试验方法 试验A：低温》，试验温度-10℃，试验时间：72H,恢复1小时；依据GB/T2423.2-2008《电工电子产品环境试验 第2部分：试验方法 试验B：高温》，试验温度60℃，试验时间：72H,恢复1小时；试验后整机各项功能显示及运行正常.高低温试验后整机①开关、风机、除油、净味、照明、鲜风、消毒、清洗功能显示排风离心风机运行正常；②智能高压电源运行正常；③分离器电机运行正常；④电子板智能数字控制系统运行正常；⑤LED灯工作正常；⑥鲜风电机工作正常；⑦散热轴流风扇工作正常；⑧UV紫外灯工作正常；⑨消毒功能工作正常；⑩清洗系统工作正常。
7.（油烟净化一体设备通用LED灯）依据GB38450-2019《普通照明用LED平板灯能效限定值及能效等级》，检测项目：①能效限定值：≥105m/W&lt;2级&gt;；②显示指数≥80Ra；检测结果单项判定合格。
8.（油烟净化一体设备通用外转子冷凝风机），依据GB/T 2423.1-2008《电工电子产品环境试验第2部分 试验方法 试验A：低温》.低温试验，严酷等级-30度，持续时间240H，试验后能正常工作，功能正常。</t>
  </si>
  <si>
    <t xml:space="preserve">                  不锈钢油烟风管
                  </t>
  </si>
  <si>
    <t>m²</t>
  </si>
  <si>
    <t>1.采用1.0mm优质不锈钢板制作；
2.烟管内连接处用玻璃硅胶密封,双面压筋加强处理；
3.外配法兰盘连接密封。</t>
  </si>
  <si>
    <t xml:space="preserve">
不锈钢弯头         
</t>
  </si>
  <si>
    <t xml:space="preserve">                   止回阀
</t>
  </si>
  <si>
    <t>个</t>
  </si>
  <si>
    <t>1、产品尺寸(mm)：≥400*400；材质采用优质钢板制作，本阀由阀体、阀盖、阀瓣、摇杆、销轴、螺栓、螺母、垫片等组成；连接方式:法兰连接。</t>
  </si>
  <si>
    <t>软连接</t>
  </si>
  <si>
    <t>1、产品尺寸(mm)：≥400*400；采用防水油布制作。</t>
  </si>
  <si>
    <t>防火阀</t>
  </si>
  <si>
    <t>1.材料：优质碳钢
2.配套防火阀（常开，280℃熔断关闭）有效的阻断火源，具有手动和自动开起功能。</t>
  </si>
  <si>
    <t>接油盘</t>
  </si>
  <si>
    <t>/</t>
  </si>
  <si>
    <t>配套接油盘，采用1.0mm优质不锈钢板制作；</t>
  </si>
  <si>
    <t>合计</t>
  </si>
  <si>
    <t>注：1、供应商的报价是供应商响应本项目要求的全部工作内容的价格体现，包括为本次所提供产品的生产、保险、代理、运输、人工、税费等供应商完成本项目所需的一切费用。供应商的各项报价均不能超过各项单价最高限价。
2、以上表格如不能完全表达清楚供应商认为必要的费用明细，供应商可自行补充。</t>
  </si>
  <si>
    <t>供应商名称（盖章）
联系人及电话：
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</si>
</sst>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1">
    <font>
      <sz val="11"/>
      <color theme="1"/>
      <name val="宋体"/>
      <charset val="134"/>
      <scheme val="minor"/>
    </font>
    <font>
      <b/>
      <sz val="11.5"/>
      <name val="宋体"/>
      <charset val="134"/>
    </font>
    <font>
      <sz val="9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"/>
        <bgColor indexed="64"/>
      </patternFill>
    </fill>
    <fill>
      <patternFill patternType="solid">
        <fgColor theme="4" tint="0.5999938962981"/>
        <bgColor indexed="64"/>
      </patternFill>
    </fill>
    <fill>
      <patternFill patternType="solid">
        <fgColor theme="4" tint="0.399975585192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"/>
        <bgColor indexed="64"/>
      </patternFill>
    </fill>
    <fill>
      <patternFill patternType="solid">
        <fgColor theme="5" tint="0.5999938962981"/>
        <bgColor indexed="64"/>
      </patternFill>
    </fill>
    <fill>
      <patternFill patternType="solid">
        <fgColor theme="5" tint="0.399975585192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"/>
        <bgColor indexed="64"/>
      </patternFill>
    </fill>
    <fill>
      <patternFill patternType="solid">
        <fgColor theme="6" tint="0.5999938962981"/>
        <bgColor indexed="64"/>
      </patternFill>
    </fill>
    <fill>
      <patternFill patternType="solid">
        <fgColor theme="6" tint="0.399975585192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"/>
        <bgColor indexed="64"/>
      </patternFill>
    </fill>
    <fill>
      <patternFill patternType="solid">
        <fgColor theme="7" tint="0.5999938962981"/>
        <bgColor indexed="64"/>
      </patternFill>
    </fill>
    <fill>
      <patternFill patternType="solid">
        <fgColor theme="7" tint="0.399975585192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"/>
        <bgColor indexed="64"/>
      </patternFill>
    </fill>
    <fill>
      <patternFill patternType="solid">
        <fgColor theme="8" tint="0.5999938962981"/>
        <bgColor indexed="64"/>
      </patternFill>
    </fill>
    <fill>
      <patternFill patternType="solid">
        <fgColor theme="8" tint="0.399975585192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"/>
        <bgColor indexed="64"/>
      </patternFill>
    </fill>
    <fill>
      <patternFill patternType="solid">
        <fgColor theme="9" tint="0.5999938962981"/>
        <bgColor indexed="64"/>
      </patternFill>
    </fill>
    <fill>
      <patternFill patternType="solid">
        <fgColor theme="9" tint="0.399975585192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  <xf numFmtId="0" fontId="30" fillId="0" borderId="0"/>
  </cellStyleXfs>
  <cellXfs count="33">
    <xf numFmtId="0" fontId="0" fillId="0" borderId="0" xfId="0" applyAlignment="1">
      <alignment vertical="center"/>
    </xf>
    <xf numFmtId="3" fontId="1" fillId="0" borderId="0" xfId="5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3" fontId="4" fillId="0" borderId="1" xfId="5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NumberFormat="1" applyFont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报价单样版(空白)_无名氏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2.jpeg"/><Relationship Id="rId8" Type="http://schemas.openxmlformats.org/officeDocument/2006/relationships/image" Target="media/image11.jpeg"/><Relationship Id="rId7" Type="http://schemas.openxmlformats.org/officeDocument/2006/relationships/image" Target="media/image10.jpeg"/><Relationship Id="rId6" Type="http://schemas.openxmlformats.org/officeDocument/2006/relationships/image" Target="media/image9.jpeg"/><Relationship Id="rId5" Type="http://schemas.openxmlformats.org/officeDocument/2006/relationships/image" Target="media/image8.jpeg"/><Relationship Id="rId4" Type="http://schemas.openxmlformats.org/officeDocument/2006/relationships/image" Target="media/image7.jpeg"/><Relationship Id="rId35" Type="http://schemas.openxmlformats.org/officeDocument/2006/relationships/image" Target="media/image38.jpeg"/><Relationship Id="rId34" Type="http://schemas.openxmlformats.org/officeDocument/2006/relationships/image" Target="media/image37.jpeg"/><Relationship Id="rId33" Type="http://schemas.openxmlformats.org/officeDocument/2006/relationships/image" Target="media/image36.png"/><Relationship Id="rId32" Type="http://schemas.openxmlformats.org/officeDocument/2006/relationships/image" Target="media/image35.jpeg"/><Relationship Id="rId31" Type="http://schemas.openxmlformats.org/officeDocument/2006/relationships/image" Target="media/image34.jpeg"/><Relationship Id="rId30" Type="http://schemas.openxmlformats.org/officeDocument/2006/relationships/image" Target="media/image33.jpeg"/><Relationship Id="rId3" Type="http://schemas.openxmlformats.org/officeDocument/2006/relationships/image" Target="media/image6.jpeg"/><Relationship Id="rId29" Type="http://schemas.openxmlformats.org/officeDocument/2006/relationships/image" Target="media/image32.png"/><Relationship Id="rId28" Type="http://schemas.openxmlformats.org/officeDocument/2006/relationships/image" Target="media/image31.jpeg"/><Relationship Id="rId27" Type="http://schemas.openxmlformats.org/officeDocument/2006/relationships/image" Target="media/image30.jpeg"/><Relationship Id="rId26" Type="http://schemas.openxmlformats.org/officeDocument/2006/relationships/image" Target="media/image29.jpeg"/><Relationship Id="rId25" Type="http://schemas.openxmlformats.org/officeDocument/2006/relationships/image" Target="media/image28.jpeg"/><Relationship Id="rId24" Type="http://schemas.openxmlformats.org/officeDocument/2006/relationships/image" Target="media/image27.jpeg"/><Relationship Id="rId23" Type="http://schemas.openxmlformats.org/officeDocument/2006/relationships/image" Target="media/image26.jpeg"/><Relationship Id="rId22" Type="http://schemas.openxmlformats.org/officeDocument/2006/relationships/image" Target="media/image25.jpeg"/><Relationship Id="rId21" Type="http://schemas.openxmlformats.org/officeDocument/2006/relationships/image" Target="media/image24.jpeg"/><Relationship Id="rId20" Type="http://schemas.openxmlformats.org/officeDocument/2006/relationships/image" Target="media/image23.png"/><Relationship Id="rId2" Type="http://schemas.openxmlformats.org/officeDocument/2006/relationships/image" Target="media/image5.jpeg"/><Relationship Id="rId19" Type="http://schemas.openxmlformats.org/officeDocument/2006/relationships/image" Target="media/image22.jpeg"/><Relationship Id="rId18" Type="http://schemas.openxmlformats.org/officeDocument/2006/relationships/image" Target="media/image21.jpeg"/><Relationship Id="rId17" Type="http://schemas.openxmlformats.org/officeDocument/2006/relationships/image" Target="media/image20.jpeg"/><Relationship Id="rId16" Type="http://schemas.openxmlformats.org/officeDocument/2006/relationships/image" Target="media/image19.png"/><Relationship Id="rId15" Type="http://schemas.openxmlformats.org/officeDocument/2006/relationships/image" Target="media/image18.png"/><Relationship Id="rId14" Type="http://schemas.openxmlformats.org/officeDocument/2006/relationships/image" Target="media/image17.jpeg"/><Relationship Id="rId13" Type="http://schemas.openxmlformats.org/officeDocument/2006/relationships/image" Target="media/image16.png"/><Relationship Id="rId12" Type="http://schemas.openxmlformats.org/officeDocument/2006/relationships/image" Target="media/image15.png"/><Relationship Id="rId11" Type="http://schemas.openxmlformats.org/officeDocument/2006/relationships/image" Target="media/image14.jpeg"/><Relationship Id="rId10" Type="http://schemas.openxmlformats.org/officeDocument/2006/relationships/image" Target="media/image13.jpeg"/><Relationship Id="rId1" Type="http://schemas.openxmlformats.org/officeDocument/2006/relationships/image" Target="media/image4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152400</xdr:colOff>
      <xdr:row>37</xdr:row>
      <xdr:rowOff>257175</xdr:rowOff>
    </xdr:from>
    <xdr:to>
      <xdr:col>5</xdr:col>
      <xdr:colOff>762000</xdr:colOff>
      <xdr:row>37</xdr:row>
      <xdr:rowOff>371475</xdr:rowOff>
    </xdr:to>
    <xdr:pic>
      <xdr:nvPicPr>
        <xdr:cNvPr id="55" name="图片 331" descr="紫外线消毒灯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527425" y="32350075"/>
          <a:ext cx="60960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284480</xdr:colOff>
      <xdr:row>2</xdr:row>
      <xdr:rowOff>140335</xdr:rowOff>
    </xdr:from>
    <xdr:to>
      <xdr:col>5</xdr:col>
      <xdr:colOff>1149985</xdr:colOff>
      <xdr:row>2</xdr:row>
      <xdr:rowOff>599440</xdr:rowOff>
    </xdr:to>
    <xdr:pic>
      <xdr:nvPicPr>
        <xdr:cNvPr id="72" name="图片 362" descr="[@$F53{8A[`)6`(4NNK@8RL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659505" y="1169035"/>
          <a:ext cx="865505" cy="4591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250190</xdr:colOff>
      <xdr:row>2</xdr:row>
      <xdr:rowOff>601345</xdr:rowOff>
    </xdr:from>
    <xdr:to>
      <xdr:col>5</xdr:col>
      <xdr:colOff>1019175</xdr:colOff>
      <xdr:row>2</xdr:row>
      <xdr:rowOff>1367790</xdr:rowOff>
    </xdr:to>
    <xdr:pic>
      <xdr:nvPicPr>
        <xdr:cNvPr id="73" name="图片 7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625215" y="1630045"/>
          <a:ext cx="768985" cy="7664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51"/>
  <sheetViews>
    <sheetView tabSelected="1" zoomScale="115" zoomScaleNormal="115" topLeftCell="A41" workbookViewId="0">
      <selection activeCell="D43" sqref="D43"/>
    </sheetView>
  </sheetViews>
  <sheetFormatPr defaultColWidth="9" defaultRowHeight="13.5"/>
  <cols>
    <col min="1" max="1" width="5.975" customWidth="1"/>
    <col min="2" max="2" width="12.3833333333333" style="3" customWidth="1"/>
    <col min="3" max="3" width="6.2" style="4" customWidth="1"/>
    <col min="4" max="4" width="5.43333333333333" style="4" customWidth="1"/>
    <col min="5" max="5" width="14.3" style="4" customWidth="1"/>
    <col min="6" max="6" width="15.6333333333333" customWidth="1"/>
    <col min="7" max="7" width="42.3666666666667" style="5" customWidth="1"/>
    <col min="8" max="8" width="22.925" style="5" customWidth="1"/>
    <col min="9" max="9" width="9.56666666666667" customWidth="1"/>
    <col min="10" max="10" width="10.65" customWidth="1"/>
  </cols>
  <sheetData>
    <row r="1" ht="44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7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7" t="s">
        <v>9</v>
      </c>
      <c r="J2" s="7" t="s">
        <v>10</v>
      </c>
    </row>
    <row r="3" s="2" customFormat="1" ht="108" customHeight="1" spans="1:10">
      <c r="A3" s="10">
        <v>1</v>
      </c>
      <c r="B3" s="11" t="s">
        <v>11</v>
      </c>
      <c r="C3" s="10" t="s">
        <v>12</v>
      </c>
      <c r="D3" s="12" t="s">
        <v>13</v>
      </c>
      <c r="E3" s="10">
        <v>22000</v>
      </c>
      <c r="F3" s="13"/>
      <c r="G3" s="14" t="s">
        <v>14</v>
      </c>
      <c r="H3" s="14"/>
      <c r="I3" s="27"/>
      <c r="J3" s="27"/>
    </row>
    <row r="4" ht="65" customHeight="1" spans="1:17">
      <c r="A4" s="10">
        <v>2</v>
      </c>
      <c r="B4" s="11" t="s">
        <v>15</v>
      </c>
      <c r="C4" s="10" t="s">
        <v>12</v>
      </c>
      <c r="D4" s="12" t="s">
        <v>13</v>
      </c>
      <c r="E4" s="10">
        <v>1400</v>
      </c>
      <c r="F4" s="10" t="str">
        <f>_xlfn.DISPIMG("ID_C45EC9E3934A421C9275B6E10D3B05D0",1)</f>
        <v>=DISPIMG("ID_C45EC9E3934A421C9275B6E10D3B05D0",1)</v>
      </c>
      <c r="G4" s="15" t="s">
        <v>16</v>
      </c>
      <c r="H4" s="15"/>
      <c r="I4" s="27"/>
      <c r="J4" s="27"/>
      <c r="K4" s="2"/>
      <c r="L4" s="2"/>
      <c r="M4" s="2"/>
      <c r="N4" s="2"/>
      <c r="O4" s="2"/>
      <c r="P4" s="2"/>
      <c r="Q4" s="2"/>
    </row>
    <row r="5" ht="58" customHeight="1" spans="1:18">
      <c r="A5" s="10">
        <v>3</v>
      </c>
      <c r="B5" s="11" t="s">
        <v>17</v>
      </c>
      <c r="C5" s="10">
        <v>3</v>
      </c>
      <c r="D5" s="12" t="s">
        <v>13</v>
      </c>
      <c r="E5" s="10">
        <v>3400</v>
      </c>
      <c r="F5" s="10" t="str">
        <f>_xlfn.DISPIMG("ID_7DAF259EFF124AAF9BA68805A43E9C52",1)</f>
        <v>=DISPIMG("ID_7DAF259EFF124AAF9BA68805A43E9C52",1)</v>
      </c>
      <c r="G5" s="16" t="s">
        <v>18</v>
      </c>
      <c r="H5" s="16"/>
      <c r="I5" s="27"/>
      <c r="J5" s="27"/>
      <c r="K5" s="2"/>
      <c r="L5" s="2"/>
      <c r="M5" s="2"/>
      <c r="N5" s="2"/>
      <c r="O5" s="2"/>
      <c r="P5" s="2"/>
      <c r="Q5" s="2"/>
      <c r="R5" s="2"/>
    </row>
    <row r="6" ht="53" customHeight="1" spans="1:19">
      <c r="A6" s="10">
        <v>4</v>
      </c>
      <c r="B6" s="11" t="s">
        <v>19</v>
      </c>
      <c r="C6" s="10">
        <v>2</v>
      </c>
      <c r="D6" s="12" t="s">
        <v>13</v>
      </c>
      <c r="E6" s="10">
        <v>2200</v>
      </c>
      <c r="F6" s="10" t="str">
        <f>_xlfn.DISPIMG("ID_FD248F86B655416DA043BFDB2838D720",1)</f>
        <v>=DISPIMG("ID_FD248F86B655416DA043BFDB2838D720",1)</v>
      </c>
      <c r="G6" s="16" t="s">
        <v>20</v>
      </c>
      <c r="H6" s="16"/>
      <c r="I6" s="27"/>
      <c r="J6" s="27"/>
      <c r="K6" s="2"/>
      <c r="L6" s="2"/>
      <c r="M6" s="2"/>
      <c r="N6" s="2"/>
      <c r="O6" s="2"/>
      <c r="P6" s="2"/>
      <c r="Q6" s="2"/>
      <c r="R6" s="2"/>
      <c r="S6" s="2"/>
    </row>
    <row r="7" ht="62" customHeight="1" spans="1:20">
      <c r="A7" s="10">
        <v>5</v>
      </c>
      <c r="B7" s="11" t="s">
        <v>21</v>
      </c>
      <c r="C7" s="10">
        <v>2</v>
      </c>
      <c r="D7" s="12" t="s">
        <v>13</v>
      </c>
      <c r="E7" s="10">
        <v>4000</v>
      </c>
      <c r="F7" s="10" t="str">
        <f>_xlfn.DISPIMG("ID_7E016164A02E4BB9AC27F5EB0FBA7825",1)</f>
        <v>=DISPIMG("ID_7E016164A02E4BB9AC27F5EB0FBA7825",1)</v>
      </c>
      <c r="G7" s="16" t="s">
        <v>22</v>
      </c>
      <c r="H7" s="16"/>
      <c r="I7" s="27"/>
      <c r="J7" s="27"/>
      <c r="K7" s="2"/>
      <c r="L7" s="2"/>
      <c r="M7" s="2"/>
      <c r="N7" s="2"/>
      <c r="O7" s="2"/>
      <c r="P7" s="2"/>
      <c r="Q7" s="2"/>
      <c r="R7" s="2"/>
      <c r="S7" s="2"/>
      <c r="T7" s="2"/>
    </row>
    <row r="8" ht="59" customHeight="1" spans="1:22">
      <c r="A8" s="10">
        <v>6</v>
      </c>
      <c r="B8" s="11" t="s">
        <v>23</v>
      </c>
      <c r="C8" s="10" t="s">
        <v>12</v>
      </c>
      <c r="D8" s="12" t="s">
        <v>13</v>
      </c>
      <c r="E8" s="10">
        <v>3800</v>
      </c>
      <c r="F8" s="10" t="str">
        <f>_xlfn.DISPIMG("ID_F05B320D5D364C30907AEA0596049514",1)</f>
        <v>=DISPIMG("ID_F05B320D5D364C30907AEA0596049514",1)</v>
      </c>
      <c r="G8" s="16" t="s">
        <v>24</v>
      </c>
      <c r="H8" s="16"/>
      <c r="I8" s="27"/>
      <c r="J8" s="27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ht="100" customHeight="1" spans="1:23">
      <c r="A9" s="10">
        <v>7</v>
      </c>
      <c r="B9" s="11" t="s">
        <v>25</v>
      </c>
      <c r="C9" s="10" t="s">
        <v>12</v>
      </c>
      <c r="D9" s="12" t="s">
        <v>13</v>
      </c>
      <c r="E9" s="10">
        <v>9800</v>
      </c>
      <c r="F9" s="10" t="str">
        <f>_xlfn.DISPIMG("ID_1BE4D5319FE046618DB12F27C9C7E7EF",1)</f>
        <v>=DISPIMG("ID_1BE4D5319FE046618DB12F27C9C7E7EF",1)</v>
      </c>
      <c r="G9" s="16" t="s">
        <v>26</v>
      </c>
      <c r="H9" s="16"/>
      <c r="I9" s="27"/>
      <c r="J9" s="2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ht="91" customHeight="1" spans="1:24">
      <c r="A10" s="10">
        <v>8</v>
      </c>
      <c r="B10" s="11" t="s">
        <v>27</v>
      </c>
      <c r="C10" s="10" t="s">
        <v>12</v>
      </c>
      <c r="D10" s="12" t="s">
        <v>13</v>
      </c>
      <c r="E10" s="10">
        <v>3500</v>
      </c>
      <c r="F10" s="10" t="str">
        <f>_xlfn.DISPIMG("ID_AE2733E065E34087A71ABF6DB37216A4",1)</f>
        <v>=DISPIMG("ID_AE2733E065E34087A71ABF6DB37216A4",1)</v>
      </c>
      <c r="G10" s="16" t="s">
        <v>28</v>
      </c>
      <c r="H10" s="16"/>
      <c r="I10" s="27"/>
      <c r="J10" s="27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ht="53" customHeight="1" spans="1:25">
      <c r="A11" s="10">
        <v>9</v>
      </c>
      <c r="B11" s="11" t="s">
        <v>29</v>
      </c>
      <c r="C11" s="10">
        <v>2</v>
      </c>
      <c r="D11" s="12" t="s">
        <v>13</v>
      </c>
      <c r="E11" s="10">
        <v>880</v>
      </c>
      <c r="F11" s="10" t="str">
        <f>_xlfn.DISPIMG("ID_2B5A84667DEE4E8EBE636CB9DD761B0B",1)</f>
        <v>=DISPIMG("ID_2B5A84667DEE4E8EBE636CB9DD761B0B",1)</v>
      </c>
      <c r="G11" s="16" t="s">
        <v>30</v>
      </c>
      <c r="H11" s="16"/>
      <c r="I11" s="27"/>
      <c r="J11" s="27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ht="53" customHeight="1" spans="1:25">
      <c r="A12" s="10">
        <v>10</v>
      </c>
      <c r="B12" s="11" t="s">
        <v>31</v>
      </c>
      <c r="C12" s="10">
        <v>1</v>
      </c>
      <c r="D12" s="12" t="s">
        <v>13</v>
      </c>
      <c r="E12" s="10">
        <v>880</v>
      </c>
      <c r="F12" s="10" t="str">
        <f>_xlfn.DISPIMG("ID_DAE06054358C4863B7D8456F9FF98438",1)</f>
        <v>=DISPIMG("ID_DAE06054358C4863B7D8456F9FF98438",1)</v>
      </c>
      <c r="G12" s="16" t="s">
        <v>32</v>
      </c>
      <c r="H12" s="16"/>
      <c r="I12" s="27"/>
      <c r="J12" s="16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ht="122" customHeight="1" spans="1:26">
      <c r="A13" s="10">
        <v>11</v>
      </c>
      <c r="B13" s="11" t="s">
        <v>33</v>
      </c>
      <c r="C13" s="10" t="s">
        <v>12</v>
      </c>
      <c r="D13" s="12" t="s">
        <v>13</v>
      </c>
      <c r="E13" s="10">
        <v>8100</v>
      </c>
      <c r="F13" s="10" t="str">
        <f>_xlfn.DISPIMG("ID_F5210B3516FE499D9506D3BF90532DC5",1)</f>
        <v>=DISPIMG("ID_F5210B3516FE499D9506D3BF90532DC5",1)</v>
      </c>
      <c r="G13" s="17" t="s">
        <v>34</v>
      </c>
      <c r="H13" s="17"/>
      <c r="I13" s="28"/>
      <c r="J13" s="27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9" customHeight="1" spans="1:27">
      <c r="A14" s="10">
        <v>12</v>
      </c>
      <c r="B14" s="11" t="s">
        <v>35</v>
      </c>
      <c r="C14" s="10" t="s">
        <v>12</v>
      </c>
      <c r="D14" s="12" t="s">
        <v>13</v>
      </c>
      <c r="E14" s="10">
        <v>5400</v>
      </c>
      <c r="F14" s="10" t="str">
        <f>_xlfn.DISPIMG("ID_1A8545B85C6C4B3796598BE759CDA414",1)</f>
        <v>=DISPIMG("ID_1A8545B85C6C4B3796598BE759CDA414",1)</v>
      </c>
      <c r="G14" s="17" t="s">
        <v>36</v>
      </c>
      <c r="H14" s="17"/>
      <c r="I14" s="27"/>
      <c r="J14" s="27"/>
      <c r="K14" s="29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ht="82" customHeight="1" spans="1:28">
      <c r="A15" s="10">
        <v>13</v>
      </c>
      <c r="B15" s="11" t="s">
        <v>37</v>
      </c>
      <c r="C15" s="10">
        <v>2</v>
      </c>
      <c r="D15" s="12" t="s">
        <v>13</v>
      </c>
      <c r="E15" s="10">
        <v>4800</v>
      </c>
      <c r="F15" s="18" t="str">
        <f>_xlfn.DISPIMG("ID_0573A89BC49347D88AADCDA372F5BDE0",1)</f>
        <v>=DISPIMG("ID_0573A89BC49347D88AADCDA372F5BDE0",1)</v>
      </c>
      <c r="G15" s="14" t="s">
        <v>38</v>
      </c>
      <c r="H15" s="14"/>
      <c r="I15" s="27"/>
      <c r="J15" s="27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ht="64" customHeight="1" spans="1:30">
      <c r="A16" s="10">
        <v>14</v>
      </c>
      <c r="B16" s="11" t="s">
        <v>39</v>
      </c>
      <c r="C16" s="10">
        <v>2</v>
      </c>
      <c r="D16" s="12" t="s">
        <v>13</v>
      </c>
      <c r="E16" s="10">
        <v>2200</v>
      </c>
      <c r="F16" s="10" t="str">
        <f>_xlfn.DISPIMG("ID_95A141134F974F9DBF3096AE34DFF5AB",1)</f>
        <v>=DISPIMG("ID_95A141134F974F9DBF3096AE34DFF5AB",1)</v>
      </c>
      <c r="G16" s="19" t="s">
        <v>40</v>
      </c>
      <c r="H16" s="19"/>
      <c r="I16" s="27"/>
      <c r="J16" s="27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ht="64" customHeight="1" spans="1:32">
      <c r="A17" s="10">
        <v>15</v>
      </c>
      <c r="B17" s="11" t="s">
        <v>41</v>
      </c>
      <c r="C17" s="10">
        <v>2</v>
      </c>
      <c r="D17" s="12" t="s">
        <v>13</v>
      </c>
      <c r="E17" s="10">
        <v>2500</v>
      </c>
      <c r="F17" s="10" t="str">
        <f>_xlfn.DISPIMG("ID_3540E0913F764160A2B92C9CA61B839E",1)</f>
        <v>=DISPIMG("ID_3540E0913F764160A2B92C9CA61B839E",1)</v>
      </c>
      <c r="G17" s="16" t="s">
        <v>42</v>
      </c>
      <c r="H17" s="16"/>
      <c r="I17" s="27"/>
      <c r="J17" s="27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ht="107" customHeight="1" spans="1:33">
      <c r="A18" s="10">
        <v>16</v>
      </c>
      <c r="B18" s="11" t="s">
        <v>43</v>
      </c>
      <c r="C18" s="10" t="s">
        <v>12</v>
      </c>
      <c r="D18" s="12" t="s">
        <v>13</v>
      </c>
      <c r="E18" s="10">
        <v>3600</v>
      </c>
      <c r="F18" s="10" t="str">
        <f>_xlfn.DISPIMG("ID_901B4868AA7A4184BB25A653963B243B",1)</f>
        <v>=DISPIMG("ID_901B4868AA7A4184BB25A653963B243B",1)</v>
      </c>
      <c r="G18" s="16" t="s">
        <v>44</v>
      </c>
      <c r="H18" s="16"/>
      <c r="I18" s="28"/>
      <c r="J18" s="27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ht="66" customHeight="1" spans="1:33">
      <c r="A19" s="10">
        <v>17</v>
      </c>
      <c r="B19" s="11" t="s">
        <v>45</v>
      </c>
      <c r="C19" s="10">
        <v>1</v>
      </c>
      <c r="D19" s="12" t="s">
        <v>13</v>
      </c>
      <c r="E19" s="10">
        <v>2600</v>
      </c>
      <c r="F19" s="10" t="str">
        <f>_xlfn.DISPIMG("ID_AD2BB5146A8F470ABFA4BC5F582C9BED",1)</f>
        <v>=DISPIMG("ID_AD2BB5146A8F470ABFA4BC5F582C9BED",1)</v>
      </c>
      <c r="G19" s="16" t="s">
        <v>46</v>
      </c>
      <c r="H19" s="16"/>
      <c r="I19" s="27"/>
      <c r="J19" s="27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</row>
    <row r="20" ht="59" customHeight="1" spans="1:10">
      <c r="A20" s="10">
        <v>18</v>
      </c>
      <c r="B20" s="11" t="s">
        <v>47</v>
      </c>
      <c r="C20" s="10" t="s">
        <v>12</v>
      </c>
      <c r="D20" s="12" t="s">
        <v>13</v>
      </c>
      <c r="E20" s="10">
        <v>2200</v>
      </c>
      <c r="F20" s="10" t="str">
        <f>_xlfn.DISPIMG("ID_63B512F297C44DEBA06EDC7EF0457C40",1)</f>
        <v>=DISPIMG("ID_63B512F297C44DEBA06EDC7EF0457C40",1)</v>
      </c>
      <c r="G20" s="16" t="s">
        <v>48</v>
      </c>
      <c r="H20" s="16"/>
      <c r="I20" s="31"/>
      <c r="J20" s="31"/>
    </row>
    <row r="21" ht="62" customHeight="1" spans="1:10">
      <c r="A21" s="10">
        <v>19</v>
      </c>
      <c r="B21" s="11" t="s">
        <v>49</v>
      </c>
      <c r="C21" s="10" t="s">
        <v>12</v>
      </c>
      <c r="D21" s="12" t="s">
        <v>13</v>
      </c>
      <c r="E21" s="10">
        <v>2000</v>
      </c>
      <c r="F21" s="10" t="str">
        <f>_xlfn.DISPIMG("ID_7BBFEBBCFA6D4960A961D9F08CB77882",1)</f>
        <v>=DISPIMG("ID_7BBFEBBCFA6D4960A961D9F08CB77882",1)</v>
      </c>
      <c r="G21" s="16" t="s">
        <v>50</v>
      </c>
      <c r="H21" s="16"/>
      <c r="I21" s="31"/>
      <c r="J21" s="31"/>
    </row>
    <row r="22" ht="65" customHeight="1" spans="1:10">
      <c r="A22" s="10">
        <v>20</v>
      </c>
      <c r="B22" s="11" t="s">
        <v>51</v>
      </c>
      <c r="C22" s="10">
        <v>2</v>
      </c>
      <c r="D22" s="12" t="s">
        <v>13</v>
      </c>
      <c r="E22" s="10">
        <v>2800</v>
      </c>
      <c r="F22" s="10" t="str">
        <f>_xlfn.DISPIMG("ID_DA26AE0C93324252B655E2E10C16B1B7",1)</f>
        <v>=DISPIMG("ID_DA26AE0C93324252B655E2E10C16B1B7",1)</v>
      </c>
      <c r="G22" s="19" t="s">
        <v>52</v>
      </c>
      <c r="H22" s="19"/>
      <c r="I22" s="31"/>
      <c r="J22" s="31"/>
    </row>
    <row r="23" ht="62" customHeight="1" spans="1:10">
      <c r="A23" s="10">
        <v>21</v>
      </c>
      <c r="B23" s="11" t="s">
        <v>53</v>
      </c>
      <c r="C23" s="10" t="s">
        <v>12</v>
      </c>
      <c r="D23" s="12" t="s">
        <v>13</v>
      </c>
      <c r="E23" s="10">
        <v>2100</v>
      </c>
      <c r="F23" s="10" t="str">
        <f>_xlfn.DISPIMG("ID_C44C35DF83724CA8AD34863349C52B87",1)</f>
        <v>=DISPIMG("ID_C44C35DF83724CA8AD34863349C52B87",1)</v>
      </c>
      <c r="G23" s="16" t="s">
        <v>54</v>
      </c>
      <c r="H23" s="16"/>
      <c r="I23" s="31"/>
      <c r="J23" s="31"/>
    </row>
    <row r="24" ht="67" customHeight="1" spans="1:10">
      <c r="A24" s="10">
        <v>22</v>
      </c>
      <c r="B24" s="11" t="s">
        <v>55</v>
      </c>
      <c r="C24" s="10" t="s">
        <v>12</v>
      </c>
      <c r="D24" s="12" t="s">
        <v>13</v>
      </c>
      <c r="E24" s="10">
        <v>1150</v>
      </c>
      <c r="F24" s="10" t="str">
        <f>_xlfn.DISPIMG("ID_5C37F64CBF064E9389C6D78C36A51ABB",1)</f>
        <v>=DISPIMG("ID_5C37F64CBF064E9389C6D78C36A51ABB",1)</v>
      </c>
      <c r="G24" s="19" t="s">
        <v>56</v>
      </c>
      <c r="H24" s="19"/>
      <c r="I24" s="31"/>
      <c r="J24" s="31"/>
    </row>
    <row r="25" ht="48" customHeight="1" spans="1:10">
      <c r="A25" s="10">
        <v>23</v>
      </c>
      <c r="B25" s="11" t="s">
        <v>57</v>
      </c>
      <c r="C25" s="10" t="s">
        <v>12</v>
      </c>
      <c r="D25" s="12" t="s">
        <v>13</v>
      </c>
      <c r="E25" s="10">
        <v>500</v>
      </c>
      <c r="F25" s="10" t="str">
        <f>_xlfn.DISPIMG("ID_14B4F27BEBB34BED846CA9043B7E5ED2",1)</f>
        <v>=DISPIMG("ID_14B4F27BEBB34BED846CA9043B7E5ED2",1)</v>
      </c>
      <c r="G25" s="19" t="s">
        <v>58</v>
      </c>
      <c r="H25" s="19"/>
      <c r="I25" s="31"/>
      <c r="J25" s="31"/>
    </row>
    <row r="26" ht="66" customHeight="1" spans="1:10">
      <c r="A26" s="10">
        <v>24</v>
      </c>
      <c r="B26" s="11" t="s">
        <v>59</v>
      </c>
      <c r="C26" s="10">
        <v>3</v>
      </c>
      <c r="D26" s="12" t="s">
        <v>13</v>
      </c>
      <c r="E26" s="10">
        <v>900</v>
      </c>
      <c r="F26" s="10" t="str">
        <f>_xlfn.DISPIMG("ID_35BDFA33ABB445D8AF46F782EA0BFEAE",1)</f>
        <v>=DISPIMG("ID_35BDFA33ABB445D8AF46F782EA0BFEAE",1)</v>
      </c>
      <c r="G26" s="16" t="s">
        <v>60</v>
      </c>
      <c r="H26" s="16"/>
      <c r="I26" s="31"/>
      <c r="J26" s="31"/>
    </row>
    <row r="27" ht="53" customHeight="1" spans="1:10">
      <c r="A27" s="10">
        <v>25</v>
      </c>
      <c r="B27" s="11" t="s">
        <v>61</v>
      </c>
      <c r="C27" s="10">
        <v>2</v>
      </c>
      <c r="D27" s="12" t="s">
        <v>13</v>
      </c>
      <c r="E27" s="10">
        <v>2450</v>
      </c>
      <c r="F27" s="10" t="str">
        <f>_xlfn.DISPIMG("ID_9F495D0570334E8C963E46D46365B2B9",1)</f>
        <v>=DISPIMG("ID_9F495D0570334E8C963E46D46365B2B9",1)</v>
      </c>
      <c r="G27" s="16" t="s">
        <v>62</v>
      </c>
      <c r="H27" s="16"/>
      <c r="I27" s="31"/>
      <c r="J27" s="31"/>
    </row>
    <row r="28" ht="73" customHeight="1" spans="1:10">
      <c r="A28" s="10">
        <v>26</v>
      </c>
      <c r="B28" s="11" t="s">
        <v>63</v>
      </c>
      <c r="C28" s="10">
        <v>1</v>
      </c>
      <c r="D28" s="12" t="s">
        <v>13</v>
      </c>
      <c r="E28" s="10">
        <v>6400</v>
      </c>
      <c r="F28" s="10" t="str">
        <f>_xlfn.DISPIMG("ID_4149ACA092EC4429B9DE91CEC8FF5D46",1)</f>
        <v>=DISPIMG("ID_4149ACA092EC4429B9DE91CEC8FF5D46",1)</v>
      </c>
      <c r="G28" s="14" t="s">
        <v>64</v>
      </c>
      <c r="H28" s="14"/>
      <c r="I28" s="31"/>
      <c r="J28" s="31"/>
    </row>
    <row r="29" ht="65" customHeight="1" spans="1:10">
      <c r="A29" s="10">
        <v>27</v>
      </c>
      <c r="B29" s="11" t="s">
        <v>65</v>
      </c>
      <c r="C29" s="10" t="s">
        <v>12</v>
      </c>
      <c r="D29" s="12" t="s">
        <v>13</v>
      </c>
      <c r="E29" s="10">
        <v>2000</v>
      </c>
      <c r="F29" s="10" t="str">
        <f>_xlfn.DISPIMG("ID_15F96E8DD3F94EEC8FA17A5612481602",1)</f>
        <v>=DISPIMG("ID_15F96E8DD3F94EEC8FA17A5612481602",1)</v>
      </c>
      <c r="G29" s="16" t="s">
        <v>66</v>
      </c>
      <c r="H29" s="16"/>
      <c r="I29" s="31"/>
      <c r="J29" s="31"/>
    </row>
    <row r="30" ht="54" customHeight="1" spans="1:10">
      <c r="A30" s="10">
        <v>28</v>
      </c>
      <c r="B30" s="11" t="s">
        <v>67</v>
      </c>
      <c r="C30" s="10" t="s">
        <v>12</v>
      </c>
      <c r="D30" s="12" t="s">
        <v>13</v>
      </c>
      <c r="E30" s="10">
        <v>900</v>
      </c>
      <c r="F30" s="10" t="str">
        <f>_xlfn.DISPIMG("ID_8E31C0BB79184DC59925713D7BDF3ACB",1)</f>
        <v>=DISPIMG("ID_8E31C0BB79184DC59925713D7BDF3ACB",1)</v>
      </c>
      <c r="G30" s="16" t="s">
        <v>68</v>
      </c>
      <c r="H30" s="16"/>
      <c r="I30" s="31"/>
      <c r="J30" s="31"/>
    </row>
    <row r="31" ht="67" customHeight="1" spans="1:10">
      <c r="A31" s="10">
        <v>29</v>
      </c>
      <c r="B31" s="11" t="s">
        <v>69</v>
      </c>
      <c r="C31" s="10" t="s">
        <v>12</v>
      </c>
      <c r="D31" s="12" t="s">
        <v>13</v>
      </c>
      <c r="E31" s="10">
        <v>2600</v>
      </c>
      <c r="F31" s="10" t="str">
        <f>_xlfn.DISPIMG("ID_1B57A566C1334BF7ADFA7E7068E89D4B",1)</f>
        <v>=DISPIMG("ID_1B57A566C1334BF7ADFA7E7068E89D4B",1)</v>
      </c>
      <c r="G31" s="16" t="s">
        <v>70</v>
      </c>
      <c r="H31" s="16"/>
      <c r="I31" s="31"/>
      <c r="J31" s="31"/>
    </row>
    <row r="32" ht="67" customHeight="1" spans="1:10">
      <c r="A32" s="10">
        <v>30</v>
      </c>
      <c r="B32" s="11" t="s">
        <v>71</v>
      </c>
      <c r="C32" s="10" t="s">
        <v>12</v>
      </c>
      <c r="D32" s="12" t="s">
        <v>13</v>
      </c>
      <c r="E32" s="10">
        <v>1150</v>
      </c>
      <c r="F32" s="10" t="str">
        <f>_xlfn.DISPIMG("ID_7BB7B23561CC4780B521C9BC3606AFFA",1)</f>
        <v>=DISPIMG("ID_7BB7B23561CC4780B521C9BC3606AFFA",1)</v>
      </c>
      <c r="G32" s="16" t="s">
        <v>72</v>
      </c>
      <c r="H32" s="16"/>
      <c r="I32" s="31"/>
      <c r="J32" s="31"/>
    </row>
    <row r="33" ht="59" customHeight="1" spans="1:10">
      <c r="A33" s="10">
        <v>31</v>
      </c>
      <c r="B33" s="11" t="s">
        <v>73</v>
      </c>
      <c r="C33" s="10" t="s">
        <v>12</v>
      </c>
      <c r="D33" s="12" t="s">
        <v>13</v>
      </c>
      <c r="E33" s="10">
        <v>2300</v>
      </c>
      <c r="F33" s="10" t="str">
        <f>_xlfn.DISPIMG("ID_7F7C199908BC4D35A55BD211F0007764",1)</f>
        <v>=DISPIMG("ID_7F7C199908BC4D35A55BD211F0007764",1)</v>
      </c>
      <c r="G33" s="14" t="s">
        <v>74</v>
      </c>
      <c r="H33" s="14"/>
      <c r="I33" s="31"/>
      <c r="J33" s="31"/>
    </row>
    <row r="34" ht="70" customHeight="1" spans="1:10">
      <c r="A34" s="10">
        <v>32</v>
      </c>
      <c r="B34" s="11" t="s">
        <v>75</v>
      </c>
      <c r="C34" s="10">
        <v>2</v>
      </c>
      <c r="D34" s="12" t="s">
        <v>13</v>
      </c>
      <c r="E34" s="10">
        <v>1500</v>
      </c>
      <c r="F34" s="10" t="str">
        <f>_xlfn.DISPIMG("ID_3993A29EF5A74CC39424DECB6870BF06",1)</f>
        <v>=DISPIMG("ID_3993A29EF5A74CC39424DECB6870BF06",1)</v>
      </c>
      <c r="G34" s="19" t="s">
        <v>76</v>
      </c>
      <c r="H34" s="19"/>
      <c r="I34" s="31"/>
      <c r="J34" s="31"/>
    </row>
    <row r="35" ht="47" customHeight="1" spans="1:10">
      <c r="A35" s="10">
        <v>33</v>
      </c>
      <c r="B35" s="11" t="s">
        <v>77</v>
      </c>
      <c r="C35" s="10" t="s">
        <v>12</v>
      </c>
      <c r="D35" s="12" t="s">
        <v>13</v>
      </c>
      <c r="E35" s="10">
        <v>260</v>
      </c>
      <c r="F35" s="10" t="str">
        <f>_xlfn.DISPIMG("ID_FA4AB0B913AB4D888F8637ADF7914385",1)</f>
        <v>=DISPIMG("ID_FA4AB0B913AB4D888F8637ADF7914385",1)</v>
      </c>
      <c r="G35" s="16" t="s">
        <v>78</v>
      </c>
      <c r="H35" s="16"/>
      <c r="I35" s="31"/>
      <c r="J35" s="31"/>
    </row>
    <row r="36" ht="75" customHeight="1" spans="1:10">
      <c r="A36" s="10">
        <v>34</v>
      </c>
      <c r="B36" s="11" t="s">
        <v>79</v>
      </c>
      <c r="C36" s="10" t="s">
        <v>12</v>
      </c>
      <c r="D36" s="12" t="s">
        <v>13</v>
      </c>
      <c r="E36" s="10">
        <v>1600</v>
      </c>
      <c r="F36" s="10" t="str">
        <f>_xlfn.DISPIMG("ID_E6ADA48098A84A3B80F6C34A5BF73007",1)</f>
        <v>=DISPIMG("ID_E6ADA48098A84A3B80F6C34A5BF73007",1)</v>
      </c>
      <c r="G36" s="19" t="s">
        <v>80</v>
      </c>
      <c r="H36" s="19"/>
      <c r="I36" s="31"/>
      <c r="J36" s="31"/>
    </row>
    <row r="37" ht="51" customHeight="1" spans="1:10">
      <c r="A37" s="10">
        <v>35</v>
      </c>
      <c r="B37" s="11" t="s">
        <v>81</v>
      </c>
      <c r="C37" s="10">
        <v>10</v>
      </c>
      <c r="D37" s="12" t="s">
        <v>13</v>
      </c>
      <c r="E37" s="10">
        <v>100</v>
      </c>
      <c r="F37" s="11" t="str">
        <f>_xlfn.DISPIMG("ID_6F90DBC2230349DCB42028FE21B7F972",1)</f>
        <v>=DISPIMG("ID_6F90DBC2230349DCB42028FE21B7F972",1)</v>
      </c>
      <c r="G37" s="16" t="s">
        <v>82</v>
      </c>
      <c r="H37" s="16"/>
      <c r="I37" s="31"/>
      <c r="J37" s="31"/>
    </row>
    <row r="38" ht="40" customHeight="1" spans="1:10">
      <c r="A38" s="10">
        <v>36</v>
      </c>
      <c r="B38" s="11" t="s">
        <v>83</v>
      </c>
      <c r="C38" s="10">
        <v>3</v>
      </c>
      <c r="D38" s="12" t="s">
        <v>13</v>
      </c>
      <c r="E38" s="10">
        <v>120</v>
      </c>
      <c r="F38" s="13"/>
      <c r="G38" s="16" t="s">
        <v>84</v>
      </c>
      <c r="H38" s="16"/>
      <c r="I38" s="31"/>
      <c r="J38" s="31"/>
    </row>
    <row r="39" ht="47" customHeight="1" spans="1:10">
      <c r="A39" s="10">
        <v>37</v>
      </c>
      <c r="B39" s="11" t="s">
        <v>85</v>
      </c>
      <c r="C39" s="10">
        <v>3</v>
      </c>
      <c r="D39" s="12" t="s">
        <v>13</v>
      </c>
      <c r="E39" s="10">
        <v>1150</v>
      </c>
      <c r="F39" s="11" t="str">
        <f>_xlfn.DISPIMG("ID_D4E1CF87AD9F45C49E910D25B1467596",1)</f>
        <v>=DISPIMG("ID_D4E1CF87AD9F45C49E910D25B1467596",1)</v>
      </c>
      <c r="G39" s="16" t="s">
        <v>86</v>
      </c>
      <c r="H39" s="16"/>
      <c r="I39" s="31"/>
      <c r="J39" s="31"/>
    </row>
    <row r="40" ht="50" customHeight="1" spans="1:10">
      <c r="A40" s="10">
        <v>38</v>
      </c>
      <c r="B40" s="20" t="s">
        <v>87</v>
      </c>
      <c r="C40" s="10">
        <v>14</v>
      </c>
      <c r="D40" s="12" t="s">
        <v>88</v>
      </c>
      <c r="E40" s="12">
        <v>185</v>
      </c>
      <c r="F40" s="21" t="str">
        <f>_xlfn.DISPIMG("ID_0800E820FC014ADAAE95EA96AEB4CFE6",1)</f>
        <v>=DISPIMG("ID_0800E820FC014ADAAE95EA96AEB4CFE6",1)</v>
      </c>
      <c r="G40" s="16" t="s">
        <v>89</v>
      </c>
      <c r="H40" s="16"/>
      <c r="I40" s="31"/>
      <c r="J40" s="31"/>
    </row>
    <row r="41" ht="365" customHeight="1" spans="1:10">
      <c r="A41" s="10">
        <v>39</v>
      </c>
      <c r="B41" s="11" t="s">
        <v>90</v>
      </c>
      <c r="C41" s="10">
        <v>8.5</v>
      </c>
      <c r="D41" s="12" t="s">
        <v>91</v>
      </c>
      <c r="E41" s="10">
        <v>11600</v>
      </c>
      <c r="F41" s="10" t="str">
        <f>_xlfn.DISPIMG("ID_2C88C7B4E48B41888EF67A37FA0B4EC7",1)</f>
        <v>=DISPIMG("ID_2C88C7B4E48B41888EF67A37FA0B4EC7",1)</v>
      </c>
      <c r="G41" s="22" t="s">
        <v>92</v>
      </c>
      <c r="H41" s="22"/>
      <c r="I41" s="31"/>
      <c r="J41" s="31"/>
    </row>
    <row r="42" ht="50" customHeight="1" spans="1:10">
      <c r="A42" s="10">
        <v>40</v>
      </c>
      <c r="B42" s="11" t="s">
        <v>93</v>
      </c>
      <c r="C42" s="10">
        <v>70</v>
      </c>
      <c r="D42" s="10" t="s">
        <v>94</v>
      </c>
      <c r="E42" s="10">
        <v>180</v>
      </c>
      <c r="F42" s="22" t="str">
        <f>_xlfn.DISPIMG("ID_383ADF6A6B064A16B1AF3B1B51A17FAA",1)</f>
        <v>=DISPIMG("ID_383ADF6A6B064A16B1AF3B1B51A17FAA",1)</v>
      </c>
      <c r="G42" s="22" t="s">
        <v>95</v>
      </c>
      <c r="H42" s="22"/>
      <c r="I42" s="31"/>
      <c r="J42" s="31"/>
    </row>
    <row r="43" ht="50" customHeight="1" spans="1:10">
      <c r="A43" s="10">
        <v>41</v>
      </c>
      <c r="B43" s="11" t="s">
        <v>96</v>
      </c>
      <c r="C43" s="10">
        <v>20</v>
      </c>
      <c r="D43" s="10" t="s">
        <v>94</v>
      </c>
      <c r="E43" s="10">
        <v>180</v>
      </c>
      <c r="F43" s="13" t="str">
        <f>_xlfn.DISPIMG("ID_F15FC5544F7C4B60A477EF76C47CF92D",1)</f>
        <v>=DISPIMG("ID_F15FC5544F7C4B60A477EF76C47CF92D",1)</v>
      </c>
      <c r="G43" s="22" t="s">
        <v>95</v>
      </c>
      <c r="H43" s="22"/>
      <c r="I43" s="31"/>
      <c r="J43" s="31"/>
    </row>
    <row r="44" ht="50" customHeight="1" spans="1:10">
      <c r="A44" s="10">
        <v>42</v>
      </c>
      <c r="B44" s="11" t="s">
        <v>97</v>
      </c>
      <c r="C44" s="10">
        <v>3</v>
      </c>
      <c r="D44" s="10" t="s">
        <v>98</v>
      </c>
      <c r="E44" s="10">
        <v>200</v>
      </c>
      <c r="F44" s="22" t="str">
        <f>_xlfn.DISPIMG("ID_5F70F9DC2A0D4361B9615F886A7400EE",1)</f>
        <v>=DISPIMG("ID_5F70F9DC2A0D4361B9615F886A7400EE",1)</v>
      </c>
      <c r="G44" s="22" t="s">
        <v>99</v>
      </c>
      <c r="H44" s="22"/>
      <c r="I44" s="31"/>
      <c r="J44" s="31"/>
    </row>
    <row r="45" ht="50" customHeight="1" spans="1:10">
      <c r="A45" s="10">
        <v>43</v>
      </c>
      <c r="B45" s="11" t="s">
        <v>100</v>
      </c>
      <c r="C45" s="10">
        <v>3</v>
      </c>
      <c r="D45" s="10" t="s">
        <v>98</v>
      </c>
      <c r="E45" s="10">
        <v>200</v>
      </c>
      <c r="F45" s="22" t="str">
        <f>_xlfn.DISPIMG("ID_A2A8530B6C8D42E1BDE52880D99FA9D2",1)</f>
        <v>=DISPIMG("ID_A2A8530B6C8D42E1BDE52880D99FA9D2",1)</v>
      </c>
      <c r="G45" s="22" t="s">
        <v>101</v>
      </c>
      <c r="H45" s="22"/>
      <c r="I45" s="31"/>
      <c r="J45" s="31"/>
    </row>
    <row r="46" ht="50" customHeight="1" spans="1:10">
      <c r="A46" s="10">
        <v>44</v>
      </c>
      <c r="B46" s="11" t="s">
        <v>102</v>
      </c>
      <c r="C46" s="10">
        <v>1</v>
      </c>
      <c r="D46" s="10" t="s">
        <v>98</v>
      </c>
      <c r="E46" s="10">
        <v>500</v>
      </c>
      <c r="F46" s="10" t="str">
        <f>_xlfn.DISPIMG("ID_929354F488B44BBD80A4AE77EFFA478B",1)</f>
        <v>=DISPIMG("ID_929354F488B44BBD80A4AE77EFFA478B",1)</v>
      </c>
      <c r="G46" s="15" t="s">
        <v>103</v>
      </c>
      <c r="H46" s="15"/>
      <c r="I46" s="31"/>
      <c r="J46" s="31"/>
    </row>
    <row r="47" ht="50" customHeight="1" spans="1:10">
      <c r="A47" s="10">
        <v>45</v>
      </c>
      <c r="B47" s="11" t="s">
        <v>104</v>
      </c>
      <c r="C47" s="10">
        <v>3</v>
      </c>
      <c r="D47" s="10" t="s">
        <v>98</v>
      </c>
      <c r="E47" s="10">
        <v>100</v>
      </c>
      <c r="F47" s="13" t="s">
        <v>105</v>
      </c>
      <c r="G47" s="22" t="s">
        <v>106</v>
      </c>
      <c r="H47" s="22"/>
      <c r="I47" s="31"/>
      <c r="J47" s="31"/>
    </row>
    <row r="48" ht="28" customHeight="1" spans="1:10">
      <c r="A48" s="23" t="s">
        <v>107</v>
      </c>
      <c r="B48" s="23"/>
      <c r="C48" s="23"/>
      <c r="D48" s="23"/>
      <c r="E48" s="23"/>
      <c r="F48" s="23"/>
      <c r="G48" s="23"/>
      <c r="H48" s="23"/>
      <c r="I48" s="23"/>
      <c r="J48" s="32"/>
    </row>
    <row r="49" ht="43" customHeight="1" spans="1:10">
      <c r="A49" s="24" t="s">
        <v>108</v>
      </c>
      <c r="B49" s="25"/>
      <c r="C49" s="25"/>
      <c r="D49" s="25"/>
      <c r="E49" s="25"/>
      <c r="F49" s="25"/>
      <c r="G49" s="25"/>
      <c r="H49" s="25"/>
      <c r="I49" s="25"/>
      <c r="J49" s="25"/>
    </row>
    <row r="51" ht="59" customHeight="1" spans="1:10">
      <c r="A51" s="26" t="s">
        <v>109</v>
      </c>
      <c r="B51" s="25"/>
      <c r="C51" s="25"/>
      <c r="D51" s="25"/>
      <c r="E51" s="25"/>
      <c r="F51" s="25"/>
      <c r="G51" s="25"/>
      <c r="H51" s="25"/>
      <c r="I51" s="25"/>
      <c r="J51" s="25"/>
    </row>
  </sheetData>
  <autoFilter ref="A1:G52">
    <extLst/>
  </autoFilter>
  <mergeCells count="4">
    <mergeCell ref="A1:J1"/>
    <mergeCell ref="A48:I48"/>
    <mergeCell ref="A49:J49"/>
    <mergeCell ref="A51:J51"/>
  </mergeCells>
  <pageMargins left="0.70866141732284" right="0.70866141732284" top="0.74803149606299" bottom="0.74803149606299" header="0.31496062992126" footer="0.31496062992126"/>
  <pageSetup paperSize="9" orientation="landscape" horizontalDpi="2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详单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宋婷婷</cp:lastModifiedBy>
  <dcterms:created xsi:type="dcterms:W3CDTF">2006-09-13T11:21:00Z</dcterms:created>
  <dcterms:modified xsi:type="dcterms:W3CDTF">2024-08-19T02:39:02Z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CAC36AE7C25D480A923D52A77941DA84_13</vt:lpwstr>
  </property>
  <property fmtid="{D5CDD505-2E9C-101B-9397-08002B2CF9AE}" pid="3" name="KSOProductBuildVer">
    <vt:lpwstr>2052-12.1.0.16729</vt:lpwstr>
  </property>
</Properties>
</file>